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2"/>
  </bookViews>
  <sheets>
    <sheet name="Sheet1" sheetId="1" r:id="rId1"/>
    <sheet name="prihodi" sheetId="2" r:id="rId2"/>
    <sheet name="rashodi" sheetId="3" r:id="rId3"/>
  </sheets>
  <definedNames>
    <definedName name="Excel_BuiltIn_Print_Titles">'rashodi'!$1:$1</definedName>
  </definedNames>
  <calcPr fullCalcOnLoad="1"/>
</workbook>
</file>

<file path=xl/sharedStrings.xml><?xml version="1.0" encoding="utf-8"?>
<sst xmlns="http://schemas.openxmlformats.org/spreadsheetml/2006/main" count="270" uniqueCount="262">
  <si>
    <t>Институт за јавно здравље Србије</t>
  </si>
  <si>
    <t>"Др Милан Јовановић Батут"</t>
  </si>
  <si>
    <t>ЗА 2020. ГОДИНУ</t>
  </si>
  <si>
    <t xml:space="preserve"> </t>
  </si>
  <si>
    <t>П Р И М А Њ А</t>
  </si>
  <si>
    <t>Промена</t>
  </si>
  <si>
    <t>Текући  приходи</t>
  </si>
  <si>
    <t>Донације, помоћи и трансфери</t>
  </si>
  <si>
    <t>Текуће донације</t>
  </si>
  <si>
    <t>Приходи од донација</t>
  </si>
  <si>
    <t>Други  приходи-Приходи са тржишта</t>
  </si>
  <si>
    <t>Приходи од продаја добара и услуга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</si>
  <si>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</si>
  <si>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</si>
  <si>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</si>
  <si>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Позитивне курсне разлике</t>
  </si>
  <si>
    <t>Полагање стручног испита за здр. радника</t>
  </si>
  <si>
    <t>Мешовити  и неодређени  приходи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</si>
  <si>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</si>
  <si>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</si>
  <si>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</si>
  <si>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</si>
  <si>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</si>
  <si>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</si>
  <si>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Меморандумске  ставке  за  рефундацију  расхода-породиље</t>
  </si>
  <si>
    <t>Меморандумске ставке за рефундацију расхода из претходне године</t>
  </si>
  <si>
    <t>Трансфери  између  буџетских  корис. на истом нивоу-Приходи од РФЗО-а</t>
  </si>
  <si>
    <t>Трансфери између  буџетских корисника на истом нивоу</t>
  </si>
  <si>
    <t xml:space="preserve">Партиципације </t>
  </si>
  <si>
    <t>Трансфер од РФЗО-а за вакцине</t>
  </si>
  <si>
    <t>Приходи  из  Буџета-Приходи од Министарства здравља</t>
  </si>
  <si>
    <t>Приходи  из  Буџета - 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</si>
  <si>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</si>
  <si>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</si>
  <si>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Приход од пројекта-HPV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</si>
  <si>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</si>
  <si>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</si>
  <si>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</si>
  <si>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</si>
  <si>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</si>
  <si>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И З Д А Ц И</t>
  </si>
  <si>
    <t>ПРОМЕНА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</si>
  <si>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</si>
  <si>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</si>
  <si>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</si>
  <si>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</si>
  <si>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</si>
  <si>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</si>
  <si>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</si>
  <si>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</si>
  <si>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</si>
  <si>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</si>
  <si>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</si>
  <si>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</si>
  <si>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</si>
  <si>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</si>
  <si>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</si>
  <si>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</si>
  <si>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Накнаде у натури</t>
  </si>
  <si>
    <t>Одмаралишта, спортски и рекреациони објекти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</si>
  <si>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</si>
  <si>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</si>
  <si>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</si>
  <si>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</si>
  <si>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</si>
  <si>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</si>
  <si>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</si>
  <si>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</si>
  <si>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</si>
  <si>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</si>
  <si>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</si>
  <si>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</si>
  <si>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</si>
  <si>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</si>
  <si>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</si>
  <si>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</si>
  <si>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</si>
  <si>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</si>
  <si>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</si>
  <si>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</si>
  <si>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</si>
  <si>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</si>
  <si>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</si>
  <si>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</si>
  <si>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</si>
  <si>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</si>
  <si>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</si>
  <si>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</si>
  <si>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</si>
  <si>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</si>
  <si>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</si>
  <si>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</si>
  <si>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</si>
  <si>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</si>
  <si>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</si>
  <si>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</si>
  <si>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</si>
  <si>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 у земљи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</si>
  <si>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</si>
  <si>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</si>
  <si>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</si>
  <si>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</si>
  <si>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</si>
  <si>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</si>
  <si>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</si>
  <si>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</si>
  <si>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</si>
  <si>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</si>
  <si>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</si>
  <si>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</si>
  <si>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</si>
  <si>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</si>
  <si>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</si>
  <si>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Чланарине</t>
  </si>
  <si>
    <t>Услуге штампања образаца, извештаја</t>
  </si>
  <si>
    <t>Услуге штампања, припрема (постера, плаката, агенди, лифлета, и др.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</si>
  <si>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</si>
  <si>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</si>
  <si>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</si>
  <si>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</si>
  <si>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</si>
  <si>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</si>
  <si>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</si>
  <si>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</si>
  <si>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</si>
  <si>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</si>
  <si>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</si>
  <si>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</si>
  <si>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 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</si>
  <si>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</si>
  <si>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</si>
  <si>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</si>
  <si>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</si>
  <si>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Трошкови специјализованих услуга по пројектима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</si>
  <si>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</si>
  <si>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</si>
  <si>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</si>
  <si>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</si>
  <si>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</si>
  <si>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</si>
  <si>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</si>
  <si>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</si>
  <si>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</si>
  <si>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</si>
  <si>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</si>
  <si>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</si>
  <si>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</si>
  <si>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</si>
  <si>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</si>
  <si>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</si>
  <si>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</si>
  <si>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медицинске и лабораторијске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</si>
  <si>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</si>
  <si>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</si>
  <si>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</si>
  <si>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</si>
  <si>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</si>
  <si>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</si>
  <si>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</si>
  <si>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</si>
  <si>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</si>
  <si>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</si>
  <si>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</si>
  <si>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</si>
  <si>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</si>
  <si>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</si>
  <si>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</si>
  <si>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</si>
  <si>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</si>
  <si>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</si>
  <si>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</si>
  <si>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</si>
  <si>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</si>
  <si>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</si>
  <si>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</t>
  </si>
  <si>
    <t>Материјал за имунизацију за централизовано снабдевање-РФЗО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</si>
  <si>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</si>
  <si>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</si>
  <si>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</si>
  <si>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</si>
  <si>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</si>
  <si>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</si>
  <si>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</si>
  <si>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</si>
  <si>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</si>
  <si>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</si>
  <si>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</si>
  <si>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</si>
  <si>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r>
      <rPr>
        <sz val="14"/>
        <rFont val="Arial"/>
        <family val="2"/>
      </rP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</si>
  <si>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 xml:space="preserve">Потрошни материјал (кесе за усисивач, сијалице, утичнице, кабл. тракасте завесе, венецијанери и друго) </t>
  </si>
  <si>
    <t xml:space="preserve">Резервни делови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</si>
  <si>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</si>
  <si>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</si>
  <si>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</si>
  <si>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</si>
  <si>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</si>
  <si>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</si>
  <si>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</si>
  <si>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</si>
  <si>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</si>
  <si>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</si>
  <si>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</si>
  <si>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Остали  расходи</t>
  </si>
  <si>
    <t>Порези, обавез,таксе и казне наметн. од јед. Нив. вл.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</si>
  <si>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</si>
  <si>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</si>
  <si>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</si>
  <si>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</si>
  <si>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</si>
  <si>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</si>
  <si>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</si>
  <si>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</si>
  <si>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</si>
  <si>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</si>
  <si>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Издаци  за  нефинансијску  имовину</t>
  </si>
  <si>
    <t>Основна  средства</t>
  </si>
  <si>
    <t>Машине  и  опрема</t>
  </si>
  <si>
    <t>Возило</t>
  </si>
  <si>
    <t>Намештај</t>
  </si>
  <si>
    <t>Уградна опрема - лабораторијски 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</si>
  <si>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</si>
  <si>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</si>
  <si>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</si>
  <si>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</si>
  <si>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</si>
  <si>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</si>
  <si>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</si>
  <si>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</si>
  <si>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</si>
  <si>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</si>
  <si>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</si>
  <si>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јавну безбедност - противпожарна опрема</t>
  </si>
  <si>
    <t>Нематеријална имовина</t>
  </si>
  <si>
    <t>Компјутерски софтвер</t>
  </si>
  <si>
    <t>УКУПНИ ИЗДАЦИ</t>
  </si>
  <si>
    <t>Приходи  из  Буџета -"Подршка ЕУ у управљању миграцијама у Србији-приступ здравственим услугама вакцинације"</t>
  </si>
  <si>
    <t>Приходи  из  Буџета -"Национална студија серопреваленције и молекуларне карактеризације на SARS-CoV-2 током епидемије у популацији Србије"</t>
  </si>
  <si>
    <t xml:space="preserve">Приходи  из  Буџета -"Превенција и ублажавање последица насталих услед болести  COVID-19”
</t>
  </si>
  <si>
    <t>Приходи  из  Буџета -"Извођење радова на кречењу просторија здравствених установа, адаптацији мокрих чворова и водоводне и канализационе мреже здравствених установа из уредбе о плану мреже здравствених установа,  ЈН бр.06/2020 – партија 1"</t>
  </si>
  <si>
    <t>Капитално одржавање болница, здравствених установа</t>
  </si>
  <si>
    <t>Зграде и грађевински објекти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</si>
  <si>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</si>
  <si>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Приходи од РФЗО за тестирање на лични захтев грађана на SARS-CoV-2</t>
  </si>
  <si>
    <t>Трошкови специјализованих услуга за тестирања на лични захтев грађана на SARS-CoV-2</t>
  </si>
  <si>
    <t>Накнада за превоз на посао и са посла</t>
  </si>
  <si>
    <t>Остале накнаде трошкова запослених</t>
  </si>
  <si>
    <t>Материјал за имунизацију против сезонског грипа од произвођача вакцине Института за вирусологију, вакцине и серуме "Торлак"</t>
  </si>
  <si>
    <t>Децембар 2020. године</t>
  </si>
  <si>
    <t>III ребаланс прихода и примања за 2020.годину</t>
  </si>
  <si>
    <t>III ребаланс расхода и издатака за 2020</t>
  </si>
  <si>
    <t>Stanje na dan 14.12.2020.</t>
  </si>
  <si>
    <t>Приходи са тржишта - утужени купци са ПДВ-ом</t>
  </si>
  <si>
    <t>Приходи од продаје добара ии усллуга - претходне године</t>
  </si>
  <si>
    <t>Приходи из буџета МЗ - вакцине против сезонског грипа</t>
  </si>
  <si>
    <t>Obaveze po k-tima (dobavljaci) na dan 14.12.2020.god.</t>
  </si>
  <si>
    <t>ukupna D + E (ukupno pl. obav. sa nepl. Racunima dobavljaca - do 14.12.20.)</t>
  </si>
  <si>
    <t>Ukupno C - F                     (III rebal.  -  stvarni troskovi)</t>
  </si>
  <si>
    <t>Приходи из буџета МЗ - набавка мед.опреме - фрижидера</t>
  </si>
  <si>
    <t xml:space="preserve"> ЧЕТВРТИ РЕБАЛАНС </t>
  </si>
  <si>
    <t>ФИНАНСИЈСКОГ ПЛАНА</t>
  </si>
  <si>
    <t>Четврти Ребаланс прихода и примања за 2020.годину</t>
  </si>
  <si>
    <t>Четврти Ребаланас расхода и издатака за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</si>
</sst>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$-409]#,##0.00;[Red]\-[$$-409]#,##0.00"/>
    <numFmt numFmtId="173" formatCode="[$-409]#,##0"/>
    <numFmt numFmtId="174" formatCode="#,##0&quot;       &quot;"/>
    <numFmt numFmtId="175" formatCode="[$-409]#,##0.00"/>
    <numFmt numFmtId="176" formatCode="#,##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72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3" fontId="7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73" fontId="3" fillId="0" borderId="14" xfId="0" applyNumberFormat="1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173" fontId="3" fillId="0" borderId="14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173" fontId="7" fillId="34" borderId="14" xfId="0" applyNumberFormat="1" applyFont="1" applyFill="1" applyBorder="1" applyAlignment="1">
      <alignment/>
    </xf>
    <xf numFmtId="173" fontId="3" fillId="34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3" fontId="7" fillId="0" borderId="17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9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wrapText="1"/>
    </xf>
    <xf numFmtId="0" fontId="7" fillId="34" borderId="18" xfId="0" applyFont="1" applyFill="1" applyBorder="1" applyAlignment="1">
      <alignment wrapText="1"/>
    </xf>
    <xf numFmtId="0" fontId="7" fillId="34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/>
    </xf>
    <xf numFmtId="0" fontId="12" fillId="0" borderId="19" xfId="0" applyFont="1" applyBorder="1" applyAlignment="1">
      <alignment vertical="center"/>
    </xf>
    <xf numFmtId="0" fontId="3" fillId="34" borderId="19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 shrinkToFit="1"/>
    </xf>
    <xf numFmtId="0" fontId="7" fillId="34" borderId="19" xfId="0" applyFont="1" applyFill="1" applyBorder="1" applyAlignment="1">
      <alignment wrapText="1"/>
    </xf>
    <xf numFmtId="0" fontId="7" fillId="34" borderId="19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3" fontId="14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174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/>
    </xf>
    <xf numFmtId="0" fontId="7" fillId="34" borderId="24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center" wrapText="1"/>
    </xf>
    <xf numFmtId="3" fontId="7" fillId="35" borderId="19" xfId="0" applyNumberFormat="1" applyFont="1" applyFill="1" applyBorder="1" applyAlignment="1">
      <alignment vertical="center"/>
    </xf>
    <xf numFmtId="0" fontId="3" fillId="34" borderId="19" xfId="0" applyFont="1" applyFill="1" applyBorder="1" applyAlignment="1">
      <alignment/>
    </xf>
    <xf numFmtId="0" fontId="7" fillId="34" borderId="19" xfId="0" applyFont="1" applyFill="1" applyBorder="1" applyAlignment="1">
      <alignment horizontal="center" vertical="center" wrapText="1"/>
    </xf>
    <xf numFmtId="3" fontId="11" fillId="33" borderId="25" xfId="0" applyNumberFormat="1" applyFont="1" applyFill="1" applyBorder="1" applyAlignment="1" applyProtection="1">
      <alignment horizontal="center" vertical="center" wrapText="1"/>
      <protection/>
    </xf>
    <xf numFmtId="3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3" fontId="12" fillId="0" borderId="19" xfId="0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wrapText="1"/>
    </xf>
    <xf numFmtId="3" fontId="3" fillId="34" borderId="19" xfId="0" applyNumberFormat="1" applyFont="1" applyFill="1" applyBorder="1" applyAlignment="1">
      <alignment vertical="top" wrapText="1"/>
    </xf>
    <xf numFmtId="3" fontId="7" fillId="34" borderId="19" xfId="0" applyNumberFormat="1" applyFont="1" applyFill="1" applyBorder="1" applyAlignment="1">
      <alignment vertical="top" wrapText="1"/>
    </xf>
    <xf numFmtId="3" fontId="3" fillId="34" borderId="19" xfId="0" applyNumberFormat="1" applyFont="1" applyFill="1" applyBorder="1" applyAlignment="1">
      <alignment wrapText="1"/>
    </xf>
    <xf numFmtId="3" fontId="12" fillId="34" borderId="19" xfId="0" applyNumberFormat="1" applyFont="1" applyFill="1" applyBorder="1" applyAlignment="1">
      <alignment wrapText="1"/>
    </xf>
    <xf numFmtId="3" fontId="3" fillId="34" borderId="19" xfId="0" applyNumberFormat="1" applyFont="1" applyFill="1" applyBorder="1" applyAlignment="1">
      <alignment wrapText="1" shrinkToFit="1"/>
    </xf>
    <xf numFmtId="3" fontId="7" fillId="34" borderId="19" xfId="0" applyNumberFormat="1" applyFont="1" applyFill="1" applyBorder="1" applyAlignment="1">
      <alignment wrapText="1"/>
    </xf>
    <xf numFmtId="3" fontId="7" fillId="34" borderId="19" xfId="0" applyNumberFormat="1" applyFont="1" applyFill="1" applyBorder="1" applyAlignment="1">
      <alignment vertical="center" wrapText="1"/>
    </xf>
    <xf numFmtId="3" fontId="3" fillId="34" borderId="1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173" fontId="7" fillId="0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5" borderId="0" xfId="0" applyFont="1" applyFill="1" applyAlignment="1">
      <alignment horizontal="left" vertical="center" wrapText="1"/>
    </xf>
    <xf numFmtId="3" fontId="6" fillId="0" borderId="0" xfId="42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8" fillId="36" borderId="26" xfId="0" applyNumberFormat="1" applyFont="1" applyFill="1" applyBorder="1" applyAlignment="1">
      <alignment horizontal="center" vertical="center" wrapText="1"/>
    </xf>
    <xf numFmtId="3" fontId="18" fillId="36" borderId="27" xfId="0" applyNumberFormat="1" applyFont="1" applyFill="1" applyBorder="1" applyAlignment="1">
      <alignment horizontal="center" vertical="center" wrapText="1"/>
    </xf>
    <xf numFmtId="173" fontId="18" fillId="36" borderId="28" xfId="0" applyNumberFormat="1" applyFont="1" applyFill="1" applyBorder="1" applyAlignment="1">
      <alignment horizontal="center" vertical="center"/>
    </xf>
    <xf numFmtId="173" fontId="18" fillId="36" borderId="29" xfId="0" applyNumberFormat="1" applyFont="1" applyFill="1" applyBorder="1" applyAlignment="1">
      <alignment horizontal="center" vertical="center" wrapText="1"/>
    </xf>
    <xf numFmtId="3" fontId="11" fillId="37" borderId="30" xfId="0" applyNumberFormat="1" applyFont="1" applyFill="1" applyBorder="1" applyAlignment="1">
      <alignment horizontal="center" vertical="center" wrapText="1"/>
    </xf>
    <xf numFmtId="3" fontId="11" fillId="37" borderId="31" xfId="0" applyNumberFormat="1" applyFont="1" applyFill="1" applyBorder="1" applyAlignment="1">
      <alignment horizontal="center" vertical="center" wrapText="1"/>
    </xf>
    <xf numFmtId="3" fontId="11" fillId="37" borderId="25" xfId="0" applyNumberFormat="1" applyFont="1" applyFill="1" applyBorder="1" applyAlignment="1">
      <alignment horizontal="center" vertical="center" wrapText="1"/>
    </xf>
    <xf numFmtId="3" fontId="19" fillId="35" borderId="2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21.7109375" style="0" customWidth="1"/>
  </cols>
  <sheetData>
    <row r="1" ht="17.25">
      <c r="A1" s="40" t="s">
        <v>0</v>
      </c>
    </row>
    <row r="2" ht="17.25">
      <c r="A2" s="40" t="s">
        <v>1</v>
      </c>
    </row>
    <row r="3" ht="12">
      <c r="A3" s="41"/>
    </row>
    <row r="4" ht="12">
      <c r="A4" s="41"/>
    </row>
    <row r="5" ht="12">
      <c r="A5" s="41"/>
    </row>
    <row r="6" ht="12">
      <c r="A6" s="41"/>
    </row>
    <row r="7" ht="12">
      <c r="A7" s="41"/>
    </row>
    <row r="8" ht="27">
      <c r="A8" s="1"/>
    </row>
    <row r="9" ht="27">
      <c r="A9" s="43" t="s">
        <v>258</v>
      </c>
    </row>
    <row r="10" ht="22.5">
      <c r="A10" s="2" t="s">
        <v>259</v>
      </c>
    </row>
    <row r="11" ht="22.5">
      <c r="A11" s="2" t="s">
        <v>2</v>
      </c>
    </row>
    <row r="12" ht="27">
      <c r="A12" s="1"/>
    </row>
    <row r="17" ht="165.75" customHeight="1"/>
    <row r="18" ht="15">
      <c r="A18" s="42" t="s">
        <v>247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46">
      <selection activeCell="C46" sqref="C1:E16384"/>
    </sheetView>
  </sheetViews>
  <sheetFormatPr defaultColWidth="9.00390625" defaultRowHeight="12.75" customHeight="1"/>
  <cols>
    <col min="1" max="1" width="14.00390625" style="0" customWidth="1"/>
    <col min="2" max="2" width="92.8515625" style="0" customWidth="1"/>
    <col min="3" max="4" width="20.00390625" style="0" hidden="1" customWidth="1"/>
    <col min="5" max="5" width="17.57421875" style="0" hidden="1" customWidth="1"/>
    <col min="6" max="6" width="19.8515625" style="0" customWidth="1"/>
    <col min="7" max="7" width="9.00390625" style="0" customWidth="1"/>
    <col min="8" max="8" width="16.00390625" style="99" customWidth="1"/>
  </cols>
  <sheetData>
    <row r="1" spans="1:6" ht="15.75" customHeight="1" thickBot="1">
      <c r="A1" s="3"/>
      <c r="B1" s="4"/>
      <c r="C1" s="4"/>
      <c r="D1" s="4"/>
      <c r="E1" s="4"/>
      <c r="F1" s="4"/>
    </row>
    <row r="2" spans="1:6" ht="66" customHeight="1" thickBot="1">
      <c r="A2" s="5" t="s">
        <v>3</v>
      </c>
      <c r="B2" s="6" t="s">
        <v>4</v>
      </c>
      <c r="C2" s="116" t="s">
        <v>248</v>
      </c>
      <c r="D2" s="117" t="s">
        <v>250</v>
      </c>
      <c r="E2" s="118" t="s">
        <v>5</v>
      </c>
      <c r="F2" s="119" t="s">
        <v>260</v>
      </c>
    </row>
    <row r="3" spans="1:8" s="10" customFormat="1" ht="18" customHeight="1">
      <c r="A3" s="7">
        <v>7</v>
      </c>
      <c r="B3" s="8" t="s">
        <v>6</v>
      </c>
      <c r="C3" s="9">
        <f>C4+C7+C23+C28+C33</f>
        <v>3590280</v>
      </c>
      <c r="D3" s="9">
        <f>D4+D7+D28+D33</f>
        <v>2578515</v>
      </c>
      <c r="E3" s="9">
        <f>E4+E7+E23+E28+E33</f>
        <v>4604</v>
      </c>
      <c r="F3" s="9">
        <f>F4+F7+F23+F28+F33</f>
        <v>3594884</v>
      </c>
      <c r="H3" s="100"/>
    </row>
    <row r="4" spans="1:8" s="10" customFormat="1" ht="18" customHeight="1">
      <c r="A4" s="7">
        <v>73</v>
      </c>
      <c r="B4" s="8" t="s">
        <v>7</v>
      </c>
      <c r="C4" s="9">
        <v>20324</v>
      </c>
      <c r="D4" s="9">
        <f>D6</f>
        <v>1500</v>
      </c>
      <c r="E4" s="9">
        <f>E5</f>
        <v>0</v>
      </c>
      <c r="F4" s="9">
        <v>20324</v>
      </c>
      <c r="H4" s="100"/>
    </row>
    <row r="5" spans="1:6" ht="18" customHeight="1">
      <c r="A5" s="7">
        <v>732</v>
      </c>
      <c r="B5" s="8" t="s">
        <v>8</v>
      </c>
      <c r="C5" s="9">
        <f>C6</f>
        <v>20324</v>
      </c>
      <c r="D5" s="9">
        <f>D6</f>
        <v>1500</v>
      </c>
      <c r="E5" s="9">
        <f>E6</f>
        <v>0</v>
      </c>
      <c r="F5" s="9">
        <f>F6</f>
        <v>20324</v>
      </c>
    </row>
    <row r="6" spans="1:6" ht="18" customHeight="1">
      <c r="A6" s="11">
        <v>732121</v>
      </c>
      <c r="B6" s="14" t="s">
        <v>9</v>
      </c>
      <c r="C6" s="13">
        <v>20324</v>
      </c>
      <c r="D6" s="13">
        <v>1500</v>
      </c>
      <c r="E6" s="13"/>
      <c r="F6" s="13">
        <f>C6+E6</f>
        <v>20324</v>
      </c>
    </row>
    <row r="7" spans="1:8" s="10" customFormat="1" ht="18" customHeight="1">
      <c r="A7" s="7">
        <v>74</v>
      </c>
      <c r="B7" s="8" t="s">
        <v>10</v>
      </c>
      <c r="C7" s="9">
        <f>C8+C17</f>
        <v>289557</v>
      </c>
      <c r="D7" s="9">
        <f>D8+D17</f>
        <v>157781</v>
      </c>
      <c r="E7" s="9">
        <f>E8+E17</f>
        <v>-83568</v>
      </c>
      <c r="F7" s="9">
        <f>F8+F17</f>
        <v>205989</v>
      </c>
      <c r="H7" s="100"/>
    </row>
    <row r="8" spans="1:8" s="10" customFormat="1" ht="18" customHeight="1">
      <c r="A8" s="7">
        <v>742</v>
      </c>
      <c r="B8" s="8" t="s">
        <v>11</v>
      </c>
      <c r="C8" s="9">
        <f>C9+C10+C11+C12+C13+C14+C15+C16</f>
        <v>228201</v>
      </c>
      <c r="D8" s="9">
        <f>D9+D10+D11+D12+D13+D14</f>
        <v>121919</v>
      </c>
      <c r="E8" s="9">
        <f>E9+E10+E11+E12+E13+E14+E15+E16</f>
        <v>-83568</v>
      </c>
      <c r="F8" s="9">
        <f>F9+F10+F11+F14+F15+F16</f>
        <v>144633</v>
      </c>
      <c r="H8" s="100"/>
    </row>
    <row r="9" spans="1:6" ht="20.25" customHeight="1">
      <c r="A9" s="11">
        <v>742121</v>
      </c>
      <c r="B9" s="12" t="s">
        <v>12</v>
      </c>
      <c r="C9" s="15">
        <v>155594</v>
      </c>
      <c r="D9" s="15">
        <v>46590</v>
      </c>
      <c r="E9" s="15">
        <v>-83568</v>
      </c>
      <c r="F9" s="15">
        <f aca="true" t="shared" si="0" ref="F9:F16">C9+E9</f>
        <v>72026</v>
      </c>
    </row>
    <row r="10" spans="1:6" ht="18" customHeight="1">
      <c r="A10" s="11">
        <v>7421210</v>
      </c>
      <c r="B10" s="12" t="s">
        <v>13</v>
      </c>
      <c r="C10" s="13">
        <v>28997</v>
      </c>
      <c r="D10" s="13">
        <v>29202</v>
      </c>
      <c r="E10" s="13"/>
      <c r="F10" s="15">
        <f t="shared" si="0"/>
        <v>28997</v>
      </c>
    </row>
    <row r="11" spans="1:6" ht="18" customHeight="1">
      <c r="A11" s="11">
        <v>7421211</v>
      </c>
      <c r="B11" s="12" t="s">
        <v>14</v>
      </c>
      <c r="C11" s="13">
        <v>3500</v>
      </c>
      <c r="D11" s="13">
        <v>110</v>
      </c>
      <c r="E11" s="13"/>
      <c r="F11" s="15">
        <f t="shared" si="0"/>
        <v>3500</v>
      </c>
    </row>
    <row r="12" spans="1:6" ht="18" customHeight="1">
      <c r="A12" s="11">
        <v>7421213</v>
      </c>
      <c r="B12" s="12" t="s">
        <v>252</v>
      </c>
      <c r="C12" s="13"/>
      <c r="D12" s="13">
        <v>14285</v>
      </c>
      <c r="E12" s="13"/>
      <c r="F12" s="15"/>
    </row>
    <row r="13" spans="1:6" ht="18" customHeight="1">
      <c r="A13" s="11">
        <v>74212113</v>
      </c>
      <c r="B13" s="12" t="s">
        <v>251</v>
      </c>
      <c r="C13" s="13"/>
      <c r="D13" s="13">
        <v>5</v>
      </c>
      <c r="E13" s="13"/>
      <c r="F13" s="15"/>
    </row>
    <row r="14" spans="1:8" s="68" customFormat="1" ht="18" customHeight="1">
      <c r="A14" s="16">
        <v>7421214</v>
      </c>
      <c r="B14" s="14" t="s">
        <v>242</v>
      </c>
      <c r="C14" s="15">
        <v>40000</v>
      </c>
      <c r="D14" s="15">
        <v>31727</v>
      </c>
      <c r="E14" s="15"/>
      <c r="F14" s="15">
        <f t="shared" si="0"/>
        <v>40000</v>
      </c>
      <c r="H14" s="101"/>
    </row>
    <row r="15" spans="1:6" ht="18" customHeight="1">
      <c r="A15" s="11">
        <v>742322</v>
      </c>
      <c r="B15" s="12" t="s">
        <v>15</v>
      </c>
      <c r="C15" s="13">
        <v>10</v>
      </c>
      <c r="D15" s="13"/>
      <c r="E15" s="13"/>
      <c r="F15" s="15">
        <f t="shared" si="0"/>
        <v>10</v>
      </c>
    </row>
    <row r="16" spans="1:6" ht="21.75" customHeight="1">
      <c r="A16" s="11">
        <v>742325</v>
      </c>
      <c r="B16" s="12" t="s">
        <v>16</v>
      </c>
      <c r="C16" s="13">
        <v>100</v>
      </c>
      <c r="D16" s="13"/>
      <c r="E16" s="13"/>
      <c r="F16" s="15">
        <f t="shared" si="0"/>
        <v>100</v>
      </c>
    </row>
    <row r="17" spans="1:8" s="10" customFormat="1" ht="18" customHeight="1">
      <c r="A17" s="7">
        <v>745</v>
      </c>
      <c r="B17" s="8" t="s">
        <v>17</v>
      </c>
      <c r="C17" s="9">
        <f>C18+C19+C20+C21+C22</f>
        <v>61356</v>
      </c>
      <c r="D17" s="9">
        <f>D18+D22</f>
        <v>35862</v>
      </c>
      <c r="E17" s="9">
        <f>E18+E19+E20+E21+E22</f>
        <v>0</v>
      </c>
      <c r="F17" s="9">
        <v>61356</v>
      </c>
      <c r="H17" s="100"/>
    </row>
    <row r="18" spans="1:6" ht="18" customHeight="1">
      <c r="A18" s="16">
        <v>7451111</v>
      </c>
      <c r="B18" s="14" t="s">
        <v>18</v>
      </c>
      <c r="C18" s="13">
        <v>61000</v>
      </c>
      <c r="D18" s="13">
        <v>35830</v>
      </c>
      <c r="E18" s="13"/>
      <c r="F18" s="13">
        <f>C18+E18</f>
        <v>61000</v>
      </c>
    </row>
    <row r="19" spans="1:6" ht="18" customHeight="1">
      <c r="A19" s="11">
        <v>74512118</v>
      </c>
      <c r="B19" s="12" t="s">
        <v>19</v>
      </c>
      <c r="C19" s="13">
        <v>25</v>
      </c>
      <c r="D19" s="13"/>
      <c r="E19" s="13"/>
      <c r="F19" s="13">
        <f>C19+E19</f>
        <v>25</v>
      </c>
    </row>
    <row r="20" spans="1:6" ht="18" customHeight="1">
      <c r="A20" s="11">
        <v>7451212</v>
      </c>
      <c r="B20" s="12" t="s">
        <v>20</v>
      </c>
      <c r="C20" s="13">
        <v>300</v>
      </c>
      <c r="D20" s="13"/>
      <c r="E20" s="13"/>
      <c r="F20" s="13">
        <f>C20+E20</f>
        <v>300</v>
      </c>
    </row>
    <row r="21" spans="1:6" ht="18" customHeight="1">
      <c r="A21" s="11">
        <v>7451214</v>
      </c>
      <c r="B21" s="12" t="s">
        <v>21</v>
      </c>
      <c r="C21" s="13">
        <v>1</v>
      </c>
      <c r="D21" s="13"/>
      <c r="E21" s="13"/>
      <c r="F21" s="13">
        <f>C21+E21</f>
        <v>1</v>
      </c>
    </row>
    <row r="22" spans="1:6" ht="18" customHeight="1">
      <c r="A22" s="11">
        <v>7451216</v>
      </c>
      <c r="B22" s="12" t="s">
        <v>22</v>
      </c>
      <c r="C22" s="13">
        <v>30</v>
      </c>
      <c r="D22" s="13">
        <v>32</v>
      </c>
      <c r="E22" s="13"/>
      <c r="F22" s="13">
        <f>C22+E22</f>
        <v>30</v>
      </c>
    </row>
    <row r="23" spans="1:8" s="10" customFormat="1" ht="18" customHeight="1">
      <c r="A23" s="7">
        <v>77</v>
      </c>
      <c r="B23" s="8" t="s">
        <v>23</v>
      </c>
      <c r="C23" s="9">
        <v>0</v>
      </c>
      <c r="D23" s="9">
        <v>0</v>
      </c>
      <c r="E23" s="9">
        <f>E24</f>
        <v>0</v>
      </c>
      <c r="F23" s="9">
        <f>F24</f>
        <v>0</v>
      </c>
      <c r="H23" s="100"/>
    </row>
    <row r="24" spans="1:8" s="10" customFormat="1" ht="18" customHeight="1">
      <c r="A24" s="7">
        <v>771</v>
      </c>
      <c r="B24" s="17" t="s">
        <v>23</v>
      </c>
      <c r="C24" s="9">
        <v>0</v>
      </c>
      <c r="D24" s="9">
        <v>0</v>
      </c>
      <c r="E24" s="9">
        <f>E25+E26+E27</f>
        <v>0</v>
      </c>
      <c r="F24" s="9">
        <f>F25+F26+F27</f>
        <v>0</v>
      </c>
      <c r="H24" s="100"/>
    </row>
    <row r="25" spans="1:6" ht="18" customHeight="1">
      <c r="A25" s="11">
        <v>771111</v>
      </c>
      <c r="B25" s="12" t="s">
        <v>23</v>
      </c>
      <c r="C25" s="13">
        <v>0</v>
      </c>
      <c r="D25" s="13"/>
      <c r="E25" s="13"/>
      <c r="F25" s="13">
        <f>C25+E25</f>
        <v>0</v>
      </c>
    </row>
    <row r="26" spans="1:6" ht="36" customHeight="1">
      <c r="A26" s="11">
        <v>771113</v>
      </c>
      <c r="B26" s="12" t="s">
        <v>24</v>
      </c>
      <c r="C26" s="13">
        <v>0</v>
      </c>
      <c r="D26" s="13"/>
      <c r="E26" s="13"/>
      <c r="F26" s="13">
        <f>C26+E26</f>
        <v>0</v>
      </c>
    </row>
    <row r="27" spans="1:6" ht="36" customHeight="1">
      <c r="A27" s="16">
        <v>772111</v>
      </c>
      <c r="B27" s="14" t="s">
        <v>25</v>
      </c>
      <c r="C27" s="13">
        <v>0</v>
      </c>
      <c r="D27" s="13"/>
      <c r="E27" s="13"/>
      <c r="F27" s="13">
        <f>C27+E27</f>
        <v>0</v>
      </c>
    </row>
    <row r="28" spans="1:8" s="10" customFormat="1" ht="36" customHeight="1">
      <c r="A28" s="7">
        <v>78</v>
      </c>
      <c r="B28" s="8" t="s">
        <v>26</v>
      </c>
      <c r="C28" s="9">
        <v>2496166</v>
      </c>
      <c r="D28" s="9">
        <f>D29</f>
        <v>1913290</v>
      </c>
      <c r="E28" s="102">
        <f>E29</f>
        <v>18010</v>
      </c>
      <c r="F28" s="9">
        <f>C28+E28</f>
        <v>2514176</v>
      </c>
      <c r="H28" s="100"/>
    </row>
    <row r="29" spans="1:8" s="10" customFormat="1" ht="33" customHeight="1">
      <c r="A29" s="7">
        <v>781</v>
      </c>
      <c r="B29" s="17" t="s">
        <v>26</v>
      </c>
      <c r="C29" s="18">
        <f>C30+C31+C32</f>
        <v>2496166</v>
      </c>
      <c r="D29" s="18">
        <f>D30+D31+D32</f>
        <v>1913290</v>
      </c>
      <c r="E29" s="102">
        <f>E30+E31+E32</f>
        <v>18010</v>
      </c>
      <c r="F29" s="9">
        <f>F30+F31+F32</f>
        <v>2514176</v>
      </c>
      <c r="H29" s="100"/>
    </row>
    <row r="30" spans="1:6" ht="18" customHeight="1">
      <c r="A30" s="11">
        <v>781111</v>
      </c>
      <c r="B30" s="12" t="s">
        <v>27</v>
      </c>
      <c r="C30" s="19">
        <v>89250</v>
      </c>
      <c r="D30" s="19">
        <v>103059</v>
      </c>
      <c r="E30" s="15">
        <v>18010</v>
      </c>
      <c r="F30" s="15">
        <f>C30+E30</f>
        <v>107260</v>
      </c>
    </row>
    <row r="31" spans="1:6" ht="18" customHeight="1">
      <c r="A31" s="11">
        <v>7811111</v>
      </c>
      <c r="B31" s="12" t="s">
        <v>28</v>
      </c>
      <c r="C31" s="19">
        <v>469</v>
      </c>
      <c r="D31" s="19">
        <v>255</v>
      </c>
      <c r="E31" s="15"/>
      <c r="F31" s="15">
        <f>C31+E31</f>
        <v>469</v>
      </c>
    </row>
    <row r="32" spans="1:6" ht="18" customHeight="1">
      <c r="A32" s="11">
        <v>781112</v>
      </c>
      <c r="B32" s="12" t="s">
        <v>29</v>
      </c>
      <c r="C32" s="19">
        <v>2406447</v>
      </c>
      <c r="D32" s="19">
        <v>1809976</v>
      </c>
      <c r="E32" s="15"/>
      <c r="F32" s="15">
        <f>C32+E32</f>
        <v>2406447</v>
      </c>
    </row>
    <row r="33" spans="1:8" s="10" customFormat="1" ht="36" customHeight="1">
      <c r="A33" s="7">
        <v>79</v>
      </c>
      <c r="B33" s="8" t="s">
        <v>30</v>
      </c>
      <c r="C33" s="9">
        <v>784233</v>
      </c>
      <c r="D33" s="9">
        <f>D34</f>
        <v>505944</v>
      </c>
      <c r="E33" s="102">
        <f>E34</f>
        <v>70162</v>
      </c>
      <c r="F33" s="9">
        <f>F34</f>
        <v>854395</v>
      </c>
      <c r="H33" s="100"/>
    </row>
    <row r="34" spans="1:8" s="10" customFormat="1" ht="18" customHeight="1">
      <c r="A34" s="7">
        <v>791</v>
      </c>
      <c r="B34" s="17" t="s">
        <v>30</v>
      </c>
      <c r="C34" s="9">
        <f>C35+C36+C37+C38+C38+C39+C40+C41+C42+C43+C44+C45</f>
        <v>788233</v>
      </c>
      <c r="D34" s="9">
        <f>D35+D36+D37+D38+D39+D40+D42+D44</f>
        <v>505944</v>
      </c>
      <c r="E34" s="102">
        <f>E35+E36+E37+E38+E39+E40+E41+E42+E43+E44+E45</f>
        <v>70162</v>
      </c>
      <c r="F34" s="9">
        <f>F35+F36+F37+F38+F39+F40+F41+F42+F43+F44+F45</f>
        <v>854395</v>
      </c>
      <c r="H34" s="100"/>
    </row>
    <row r="35" spans="1:6" ht="18" customHeight="1">
      <c r="A35" s="11">
        <v>791111</v>
      </c>
      <c r="B35" s="12" t="s">
        <v>31</v>
      </c>
      <c r="C35" s="13">
        <v>273060</v>
      </c>
      <c r="D35" s="13">
        <v>273060</v>
      </c>
      <c r="E35" s="15"/>
      <c r="F35" s="13">
        <f>C35+E35</f>
        <v>273060</v>
      </c>
    </row>
    <row r="36" spans="1:6" ht="36" customHeight="1">
      <c r="A36" s="11">
        <v>7911111</v>
      </c>
      <c r="B36" s="12" t="s">
        <v>237</v>
      </c>
      <c r="C36" s="13">
        <v>55150</v>
      </c>
      <c r="D36" s="13">
        <v>55150</v>
      </c>
      <c r="E36" s="15">
        <v>55150</v>
      </c>
      <c r="F36" s="13">
        <f aca="true" t="shared" si="1" ref="F36:F45">C36+E36</f>
        <v>110300</v>
      </c>
    </row>
    <row r="37" spans="1:6" ht="36" customHeight="1">
      <c r="A37" s="11">
        <v>79111112</v>
      </c>
      <c r="B37" s="12" t="s">
        <v>253</v>
      </c>
      <c r="C37" s="13"/>
      <c r="D37" s="13">
        <v>167500</v>
      </c>
      <c r="E37" s="15"/>
      <c r="F37" s="13"/>
    </row>
    <row r="38" spans="1:6" ht="36" customHeight="1">
      <c r="A38" s="11">
        <v>79111132</v>
      </c>
      <c r="B38" s="12" t="s">
        <v>32</v>
      </c>
      <c r="C38" s="13">
        <v>4000</v>
      </c>
      <c r="D38" s="13">
        <v>831</v>
      </c>
      <c r="E38" s="15"/>
      <c r="F38" s="13">
        <f t="shared" si="1"/>
        <v>4000</v>
      </c>
    </row>
    <row r="39" spans="1:6" ht="37.5" customHeight="1">
      <c r="A39" s="11">
        <v>7911115</v>
      </c>
      <c r="B39" s="12" t="s">
        <v>33</v>
      </c>
      <c r="C39" s="13">
        <v>3000</v>
      </c>
      <c r="D39" s="13">
        <v>2750</v>
      </c>
      <c r="E39" s="15"/>
      <c r="F39" s="13">
        <f t="shared" si="1"/>
        <v>3000</v>
      </c>
    </row>
    <row r="40" spans="1:6" ht="18" customHeight="1">
      <c r="A40" s="11">
        <v>7911116</v>
      </c>
      <c r="B40" s="12" t="s">
        <v>34</v>
      </c>
      <c r="C40" s="13">
        <v>1500</v>
      </c>
      <c r="D40" s="13">
        <v>1375</v>
      </c>
      <c r="E40" s="15"/>
      <c r="F40" s="13">
        <f t="shared" si="1"/>
        <v>1500</v>
      </c>
    </row>
    <row r="41" spans="1:6" ht="18" customHeight="1">
      <c r="A41" s="11">
        <v>7911117</v>
      </c>
      <c r="B41" s="12" t="s">
        <v>235</v>
      </c>
      <c r="C41" s="13">
        <v>9379</v>
      </c>
      <c r="D41" s="13"/>
      <c r="E41" s="15"/>
      <c r="F41" s="13">
        <f t="shared" si="1"/>
        <v>9379</v>
      </c>
    </row>
    <row r="42" spans="1:8" s="10" customFormat="1" ht="60.75" customHeight="1">
      <c r="A42" s="11">
        <v>7911118</v>
      </c>
      <c r="B42" s="12" t="s">
        <v>236</v>
      </c>
      <c r="C42" s="13">
        <v>4250</v>
      </c>
      <c r="D42" s="13">
        <v>4250</v>
      </c>
      <c r="E42" s="15"/>
      <c r="F42" s="13">
        <f t="shared" si="1"/>
        <v>4250</v>
      </c>
      <c r="H42" s="100"/>
    </row>
    <row r="43" spans="1:8" s="10" customFormat="1" ht="37.5" customHeight="1">
      <c r="A43" s="11">
        <v>79111181</v>
      </c>
      <c r="B43" s="12" t="s">
        <v>257</v>
      </c>
      <c r="C43" s="13"/>
      <c r="D43" s="13"/>
      <c r="E43" s="15">
        <v>15000</v>
      </c>
      <c r="F43" s="13">
        <v>15000</v>
      </c>
      <c r="H43" s="100"/>
    </row>
    <row r="44" spans="1:8" s="10" customFormat="1" ht="74.25" customHeight="1">
      <c r="A44" s="11">
        <v>7911119</v>
      </c>
      <c r="B44" s="12" t="s">
        <v>238</v>
      </c>
      <c r="C44" s="13">
        <v>1028</v>
      </c>
      <c r="D44" s="13">
        <v>1028</v>
      </c>
      <c r="E44" s="15"/>
      <c r="F44" s="13">
        <f t="shared" si="1"/>
        <v>1028</v>
      </c>
      <c r="H44" s="100"/>
    </row>
    <row r="45" spans="1:8" s="10" customFormat="1" ht="59.25" customHeight="1">
      <c r="A45" s="11">
        <v>79111112</v>
      </c>
      <c r="B45" s="12" t="s">
        <v>241</v>
      </c>
      <c r="C45" s="13">
        <v>432866</v>
      </c>
      <c r="D45" s="13"/>
      <c r="E45" s="15">
        <v>12</v>
      </c>
      <c r="F45" s="13">
        <f t="shared" si="1"/>
        <v>432878</v>
      </c>
      <c r="H45" s="100"/>
    </row>
    <row r="46" spans="1:8" s="10" customFormat="1" ht="18" customHeight="1">
      <c r="A46" s="7">
        <v>8</v>
      </c>
      <c r="B46" s="8" t="s">
        <v>35</v>
      </c>
      <c r="C46" s="9">
        <v>100</v>
      </c>
      <c r="D46" s="9"/>
      <c r="E46" s="9">
        <f>E47</f>
        <v>0</v>
      </c>
      <c r="F46" s="9">
        <v>100</v>
      </c>
      <c r="H46" s="100"/>
    </row>
    <row r="47" spans="1:6" ht="18" customHeight="1">
      <c r="A47" s="7">
        <v>81</v>
      </c>
      <c r="B47" s="17" t="s">
        <v>36</v>
      </c>
      <c r="C47" s="9">
        <v>100</v>
      </c>
      <c r="D47" s="9"/>
      <c r="E47" s="9">
        <f>E48</f>
        <v>0</v>
      </c>
      <c r="F47" s="9">
        <v>100</v>
      </c>
    </row>
    <row r="48" spans="1:6" ht="18" customHeight="1">
      <c r="A48" s="7">
        <v>811</v>
      </c>
      <c r="B48" s="17" t="s">
        <v>37</v>
      </c>
      <c r="C48" s="9">
        <v>100</v>
      </c>
      <c r="D48" s="9"/>
      <c r="E48" s="9">
        <f>E49</f>
        <v>0</v>
      </c>
      <c r="F48" s="9">
        <v>100</v>
      </c>
    </row>
    <row r="49" spans="1:6" ht="18.75" customHeight="1">
      <c r="A49" s="11">
        <v>811122</v>
      </c>
      <c r="B49" s="12" t="s">
        <v>38</v>
      </c>
      <c r="C49" s="13">
        <v>100</v>
      </c>
      <c r="D49" s="13">
        <v>119</v>
      </c>
      <c r="E49" s="13"/>
      <c r="F49" s="13">
        <f>C49+E49</f>
        <v>100</v>
      </c>
    </row>
    <row r="50" spans="1:8" ht="24" customHeight="1" thickBot="1">
      <c r="A50" s="20"/>
      <c r="B50" s="21" t="s">
        <v>39</v>
      </c>
      <c r="C50" s="22">
        <v>3590380</v>
      </c>
      <c r="D50" s="22"/>
      <c r="E50" s="22">
        <f>E3+E46</f>
        <v>4604</v>
      </c>
      <c r="F50" s="22">
        <f>C50+E50</f>
        <v>3594984</v>
      </c>
      <c r="H50" s="100"/>
    </row>
    <row r="51" spans="5:6" ht="12.75" customHeight="1">
      <c r="E51" s="23"/>
      <c r="F51" s="23"/>
    </row>
    <row r="52" ht="12.75" customHeight="1">
      <c r="F52" s="23"/>
    </row>
    <row r="53" spans="5:6" ht="12.75" customHeight="1">
      <c r="E53" s="23"/>
      <c r="F53" s="23"/>
    </row>
  </sheetData>
  <sheetProtection selectLockedCells="1" selectUnlockedCells="1"/>
  <printOptions/>
  <pageMargins left="0.7875" right="0.7875" top="1.025" bottom="1.025" header="0.7875" footer="0.7875"/>
  <pageSetup fitToHeight="0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PageLayoutView="0" workbookViewId="0" topLeftCell="A190">
      <selection activeCell="B204" sqref="B204:J204"/>
    </sheetView>
  </sheetViews>
  <sheetFormatPr defaultColWidth="9.140625" defaultRowHeight="18" customHeight="1"/>
  <cols>
    <col min="1" max="1" width="15.8515625" style="24" customWidth="1"/>
    <col min="2" max="2" width="60.7109375" style="24" customWidth="1"/>
    <col min="3" max="3" width="19.140625" style="34" hidden="1" customWidth="1"/>
    <col min="4" max="4" width="26.7109375" style="34" hidden="1" customWidth="1"/>
    <col min="5" max="5" width="21.28125" style="34" hidden="1" customWidth="1"/>
    <col min="6" max="6" width="17.7109375" style="72" hidden="1" customWidth="1"/>
    <col min="7" max="7" width="12.421875" style="72" hidden="1" customWidth="1"/>
    <col min="8" max="8" width="16.8515625" style="34" hidden="1" customWidth="1"/>
    <col min="9" max="9" width="18.28125" style="97" hidden="1" customWidth="1"/>
    <col min="10" max="10" width="26.7109375" style="34" customWidth="1"/>
    <col min="11" max="16384" width="9.140625" style="25" customWidth="1"/>
  </cols>
  <sheetData>
    <row r="1" spans="1:10" ht="66.75" customHeight="1" thickBot="1">
      <c r="A1" s="73"/>
      <c r="B1" s="74" t="s">
        <v>40</v>
      </c>
      <c r="C1" s="120" t="s">
        <v>249</v>
      </c>
      <c r="D1" s="121" t="s">
        <v>250</v>
      </c>
      <c r="E1" s="122" t="s">
        <v>254</v>
      </c>
      <c r="F1" s="122" t="s">
        <v>255</v>
      </c>
      <c r="G1" s="122" t="s">
        <v>256</v>
      </c>
      <c r="H1" s="123" t="s">
        <v>41</v>
      </c>
      <c r="I1" s="82" t="s">
        <v>5</v>
      </c>
      <c r="J1" s="121" t="s">
        <v>261</v>
      </c>
    </row>
    <row r="2" spans="1:10" s="26" customFormat="1" ht="30" customHeight="1">
      <c r="A2" s="75">
        <v>4</v>
      </c>
      <c r="B2" s="78" t="s">
        <v>42</v>
      </c>
      <c r="C2" s="66">
        <v>3582662</v>
      </c>
      <c r="D2" s="66">
        <f>D3+D33+D159+D163+D166</f>
        <v>2511227</v>
      </c>
      <c r="E2" s="66" t="e">
        <f>E38+E39+E41+E42+E46+E49+E51+E52+#REF!+E53+E54+E55+E59+E63+E69+E71+E72+E73+E75+E78+E83+E84+E85+E86+E87+E88+E89+E90+E91+E92+E93+E102+E107+E108+E111+E113+E114+E115+E117+E119+E120+E122+E125+E126+E131+E134+E136+E137+E139+E140+E141+E142+E144+E145+E146+E147+E148+E149+E151+E153+E155+E158</f>
        <v>#REF!</v>
      </c>
      <c r="F2" s="79" t="e">
        <f aca="true" t="shared" si="0" ref="F2:F33">D2+E2</f>
        <v>#REF!</v>
      </c>
      <c r="G2" s="79" t="e">
        <f aca="true" t="shared" si="1" ref="G2:G33">C2-F2</f>
        <v>#REF!</v>
      </c>
      <c r="H2" s="66">
        <f>H3+H33+H159+H163+H166</f>
        <v>73172</v>
      </c>
      <c r="I2" s="83" t="e">
        <f>I3+I33+I159+I163+I166</f>
        <v>#VALUE!</v>
      </c>
      <c r="J2" s="66">
        <f>J3+J33+J159+J163+J166</f>
        <v>3572066</v>
      </c>
    </row>
    <row r="3" spans="1:11" s="26" customFormat="1" ht="18" customHeight="1">
      <c r="A3" s="45">
        <v>41</v>
      </c>
      <c r="B3" s="56" t="s">
        <v>43</v>
      </c>
      <c r="C3" s="57">
        <v>448609</v>
      </c>
      <c r="D3" s="57">
        <f>D4+D14+D20+D27+D30</f>
        <v>378330</v>
      </c>
      <c r="E3" s="57"/>
      <c r="F3" s="79">
        <f t="shared" si="0"/>
        <v>378330</v>
      </c>
      <c r="G3" s="79">
        <f t="shared" si="1"/>
        <v>70279</v>
      </c>
      <c r="H3" s="57">
        <f>H4+H14+H20+H27+H30</f>
        <v>71406</v>
      </c>
      <c r="I3" s="84">
        <f>I4+I14+I20+I27+I30</f>
        <v>-5000</v>
      </c>
      <c r="J3" s="57">
        <f>C3+I3</f>
        <v>443609</v>
      </c>
      <c r="K3" s="33"/>
    </row>
    <row r="4" spans="1:11" s="26" customFormat="1" ht="18" customHeight="1">
      <c r="A4" s="45">
        <v>411</v>
      </c>
      <c r="B4" s="56" t="s">
        <v>44</v>
      </c>
      <c r="C4" s="57">
        <v>365408</v>
      </c>
      <c r="D4" s="57">
        <f>D5+D6+D7+D8+D9+D10+D11+D12+D13</f>
        <v>312517</v>
      </c>
      <c r="E4" s="57"/>
      <c r="F4" s="79">
        <f t="shared" si="0"/>
        <v>312517</v>
      </c>
      <c r="G4" s="79">
        <f t="shared" si="1"/>
        <v>52891</v>
      </c>
      <c r="H4" s="57">
        <f>H5+H6+H7+H8+H9+H10+H11+H12+H13</f>
        <v>67456</v>
      </c>
      <c r="I4" s="84">
        <f>I5+I6+I7+I8+I9+I10+I11+I12+I13</f>
        <v>-5800</v>
      </c>
      <c r="J4" s="57">
        <f>C4+I4</f>
        <v>359608</v>
      </c>
      <c r="K4" s="33"/>
    </row>
    <row r="5" spans="1:11" ht="18" customHeight="1">
      <c r="A5" s="44">
        <v>411111</v>
      </c>
      <c r="B5" s="53" t="s">
        <v>45</v>
      </c>
      <c r="C5" s="54">
        <v>251338</v>
      </c>
      <c r="D5" s="54">
        <v>211269</v>
      </c>
      <c r="E5" s="54"/>
      <c r="F5" s="79">
        <f t="shared" si="0"/>
        <v>211269</v>
      </c>
      <c r="G5" s="79">
        <f t="shared" si="1"/>
        <v>40069</v>
      </c>
      <c r="H5" s="55">
        <v>36000</v>
      </c>
      <c r="I5" s="85"/>
      <c r="J5" s="54">
        <f>C5+I5</f>
        <v>251338</v>
      </c>
      <c r="K5" s="33"/>
    </row>
    <row r="6" spans="1:11" ht="18" customHeight="1">
      <c r="A6" s="44">
        <v>411112</v>
      </c>
      <c r="B6" s="53" t="s">
        <v>46</v>
      </c>
      <c r="C6" s="54">
        <v>8019</v>
      </c>
      <c r="D6" s="54">
        <v>11255</v>
      </c>
      <c r="E6" s="54"/>
      <c r="F6" s="79">
        <f t="shared" si="0"/>
        <v>11255</v>
      </c>
      <c r="G6" s="79">
        <f t="shared" si="1"/>
        <v>-3236</v>
      </c>
      <c r="H6" s="55">
        <v>2000</v>
      </c>
      <c r="I6" s="85">
        <v>4200</v>
      </c>
      <c r="J6" s="54">
        <f>C6+I6</f>
        <v>12219</v>
      </c>
      <c r="K6" s="33"/>
    </row>
    <row r="7" spans="1:11" ht="18" customHeight="1">
      <c r="A7" s="44">
        <v>411113</v>
      </c>
      <c r="B7" s="53" t="s">
        <v>47</v>
      </c>
      <c r="C7" s="54">
        <v>473</v>
      </c>
      <c r="D7" s="54">
        <v>382</v>
      </c>
      <c r="E7" s="54"/>
      <c r="F7" s="79">
        <f t="shared" si="0"/>
        <v>382</v>
      </c>
      <c r="G7" s="79">
        <f t="shared" si="1"/>
        <v>91</v>
      </c>
      <c r="H7" s="55">
        <v>246</v>
      </c>
      <c r="I7" s="85"/>
      <c r="J7" s="54">
        <f aca="true" t="shared" si="2" ref="J7:J13">C7+I7</f>
        <v>473</v>
      </c>
      <c r="K7" s="33"/>
    </row>
    <row r="8" spans="1:11" ht="18" customHeight="1">
      <c r="A8" s="44">
        <v>411115</v>
      </c>
      <c r="B8" s="53" t="s">
        <v>48</v>
      </c>
      <c r="C8" s="54">
        <v>15432</v>
      </c>
      <c r="D8" s="54">
        <v>14949</v>
      </c>
      <c r="E8" s="54"/>
      <c r="F8" s="79">
        <f t="shared" si="0"/>
        <v>14949</v>
      </c>
      <c r="G8" s="79">
        <f t="shared" si="1"/>
        <v>483</v>
      </c>
      <c r="H8" s="55">
        <v>1900</v>
      </c>
      <c r="I8" s="85"/>
      <c r="J8" s="54">
        <f t="shared" si="2"/>
        <v>15432</v>
      </c>
      <c r="K8" s="33"/>
    </row>
    <row r="9" spans="1:11" ht="18" customHeight="1">
      <c r="A9" s="44">
        <v>411117</v>
      </c>
      <c r="B9" s="53" t="s">
        <v>49</v>
      </c>
      <c r="C9" s="54">
        <v>5898</v>
      </c>
      <c r="D9" s="54">
        <v>7873</v>
      </c>
      <c r="E9" s="54"/>
      <c r="F9" s="79">
        <f t="shared" si="0"/>
        <v>7873</v>
      </c>
      <c r="G9" s="79">
        <f t="shared" si="1"/>
        <v>-1975</v>
      </c>
      <c r="H9" s="55">
        <v>800</v>
      </c>
      <c r="I9" s="85"/>
      <c r="J9" s="54">
        <f t="shared" si="2"/>
        <v>5898</v>
      </c>
      <c r="K9" s="33"/>
    </row>
    <row r="10" spans="1:11" ht="18" customHeight="1">
      <c r="A10" s="44">
        <v>411118</v>
      </c>
      <c r="B10" s="53" t="s">
        <v>50</v>
      </c>
      <c r="C10" s="54">
        <v>55577</v>
      </c>
      <c r="D10" s="54">
        <v>37592</v>
      </c>
      <c r="E10" s="54"/>
      <c r="F10" s="79">
        <f t="shared" si="0"/>
        <v>37592</v>
      </c>
      <c r="G10" s="79">
        <f t="shared" si="1"/>
        <v>17985</v>
      </c>
      <c r="H10" s="55">
        <v>4500</v>
      </c>
      <c r="I10" s="85">
        <v>-13000</v>
      </c>
      <c r="J10" s="54">
        <f t="shared" si="2"/>
        <v>42577</v>
      </c>
      <c r="K10" s="33"/>
    </row>
    <row r="11" spans="1:11" ht="18" customHeight="1">
      <c r="A11" s="44">
        <v>411119</v>
      </c>
      <c r="B11" s="53" t="s">
        <v>51</v>
      </c>
      <c r="C11" s="54">
        <v>28000</v>
      </c>
      <c r="D11" s="54">
        <v>29197</v>
      </c>
      <c r="E11" s="54"/>
      <c r="F11" s="79">
        <f t="shared" si="0"/>
        <v>29197</v>
      </c>
      <c r="G11" s="79">
        <f t="shared" si="1"/>
        <v>-1197</v>
      </c>
      <c r="H11" s="55">
        <v>22010</v>
      </c>
      <c r="I11" s="85">
        <v>3000</v>
      </c>
      <c r="J11" s="54">
        <f t="shared" si="2"/>
        <v>31000</v>
      </c>
      <c r="K11" s="33"/>
    </row>
    <row r="12" spans="1:11" ht="18" customHeight="1">
      <c r="A12" s="44">
        <v>411131</v>
      </c>
      <c r="B12" s="53" t="s">
        <v>52</v>
      </c>
      <c r="C12" s="54">
        <v>0</v>
      </c>
      <c r="D12" s="54">
        <v>0</v>
      </c>
      <c r="E12" s="54"/>
      <c r="F12" s="79">
        <f t="shared" si="0"/>
        <v>0</v>
      </c>
      <c r="G12" s="79">
        <f t="shared" si="1"/>
        <v>0</v>
      </c>
      <c r="H12" s="55"/>
      <c r="I12" s="85"/>
      <c r="J12" s="54">
        <f t="shared" si="2"/>
        <v>0</v>
      </c>
      <c r="K12" s="33"/>
    </row>
    <row r="13" spans="1:11" ht="18" customHeight="1">
      <c r="A13" s="44">
        <v>411141</v>
      </c>
      <c r="B13" s="53" t="s">
        <v>53</v>
      </c>
      <c r="C13" s="54">
        <v>671</v>
      </c>
      <c r="D13" s="54">
        <v>0</v>
      </c>
      <c r="E13" s="54"/>
      <c r="F13" s="79">
        <f t="shared" si="0"/>
        <v>0</v>
      </c>
      <c r="G13" s="79">
        <f t="shared" si="1"/>
        <v>671</v>
      </c>
      <c r="H13" s="55"/>
      <c r="I13" s="85"/>
      <c r="J13" s="54">
        <f t="shared" si="2"/>
        <v>671</v>
      </c>
      <c r="K13" s="33"/>
    </row>
    <row r="14" spans="1:11" s="26" customFormat="1" ht="18" customHeight="1">
      <c r="A14" s="45">
        <v>412</v>
      </c>
      <c r="B14" s="56" t="s">
        <v>54</v>
      </c>
      <c r="C14" s="57">
        <v>59450</v>
      </c>
      <c r="D14" s="57">
        <f>D15+D16+D17+D18+D19</f>
        <v>52009</v>
      </c>
      <c r="E14" s="57"/>
      <c r="F14" s="79">
        <f t="shared" si="0"/>
        <v>52009</v>
      </c>
      <c r="G14" s="79">
        <f t="shared" si="1"/>
        <v>7441</v>
      </c>
      <c r="H14" s="57">
        <f>H15+H16+H17+H18+H19</f>
        <v>3950</v>
      </c>
      <c r="I14" s="84">
        <f>I15+I16+I17+I18+I19</f>
        <v>1000</v>
      </c>
      <c r="J14" s="57">
        <f>C14+I14</f>
        <v>60450</v>
      </c>
      <c r="K14" s="33"/>
    </row>
    <row r="15" spans="1:11" ht="18" customHeight="1">
      <c r="A15" s="44">
        <v>412111</v>
      </c>
      <c r="B15" s="53" t="s">
        <v>55</v>
      </c>
      <c r="C15" s="54">
        <v>41188</v>
      </c>
      <c r="D15" s="54">
        <v>35920</v>
      </c>
      <c r="E15" s="54"/>
      <c r="F15" s="79">
        <f t="shared" si="0"/>
        <v>35920</v>
      </c>
      <c r="G15" s="79">
        <f t="shared" si="1"/>
        <v>5268</v>
      </c>
      <c r="H15" s="55">
        <v>3200</v>
      </c>
      <c r="I15" s="85"/>
      <c r="J15" s="54">
        <f aca="true" t="shared" si="3" ref="J15:J20">C15+I15</f>
        <v>41188</v>
      </c>
      <c r="K15" s="33"/>
    </row>
    <row r="16" spans="1:11" ht="18" customHeight="1">
      <c r="A16" s="44">
        <v>412211</v>
      </c>
      <c r="B16" s="53" t="s">
        <v>56</v>
      </c>
      <c r="C16" s="54">
        <v>18262</v>
      </c>
      <c r="D16" s="54">
        <v>16089</v>
      </c>
      <c r="E16" s="54"/>
      <c r="F16" s="79">
        <f t="shared" si="0"/>
        <v>16089</v>
      </c>
      <c r="G16" s="79">
        <f t="shared" si="1"/>
        <v>2173</v>
      </c>
      <c r="H16" s="55">
        <v>750</v>
      </c>
      <c r="I16" s="85">
        <v>1000</v>
      </c>
      <c r="J16" s="54">
        <f t="shared" si="3"/>
        <v>19262</v>
      </c>
      <c r="K16" s="33"/>
    </row>
    <row r="17" spans="1:11" ht="18" customHeight="1">
      <c r="A17" s="44">
        <v>412311</v>
      </c>
      <c r="B17" s="53" t="s">
        <v>57</v>
      </c>
      <c r="C17" s="54">
        <v>0</v>
      </c>
      <c r="D17" s="54">
        <v>0</v>
      </c>
      <c r="E17" s="54"/>
      <c r="F17" s="79">
        <f t="shared" si="0"/>
        <v>0</v>
      </c>
      <c r="G17" s="79">
        <f t="shared" si="1"/>
        <v>0</v>
      </c>
      <c r="H17" s="55"/>
      <c r="I17" s="85"/>
      <c r="J17" s="54">
        <f t="shared" si="3"/>
        <v>0</v>
      </c>
      <c r="K17" s="33"/>
    </row>
    <row r="18" spans="1:11" ht="18" customHeight="1">
      <c r="A18" s="46">
        <v>413</v>
      </c>
      <c r="B18" s="53" t="s">
        <v>58</v>
      </c>
      <c r="C18" s="54">
        <v>0</v>
      </c>
      <c r="D18" s="54">
        <v>0</v>
      </c>
      <c r="E18" s="54"/>
      <c r="F18" s="79">
        <f t="shared" si="0"/>
        <v>0</v>
      </c>
      <c r="G18" s="79">
        <f t="shared" si="1"/>
        <v>0</v>
      </c>
      <c r="H18" s="55"/>
      <c r="I18" s="85"/>
      <c r="J18" s="54">
        <f t="shared" si="3"/>
        <v>0</v>
      </c>
      <c r="K18" s="33"/>
    </row>
    <row r="19" spans="1:11" ht="18" customHeight="1">
      <c r="A19" s="47">
        <v>413141</v>
      </c>
      <c r="B19" s="58" t="s">
        <v>59</v>
      </c>
      <c r="C19" s="54">
        <v>0</v>
      </c>
      <c r="D19" s="54">
        <v>0</v>
      </c>
      <c r="E19" s="54"/>
      <c r="F19" s="79">
        <f t="shared" si="0"/>
        <v>0</v>
      </c>
      <c r="G19" s="79">
        <f t="shared" si="1"/>
        <v>0</v>
      </c>
      <c r="H19" s="55"/>
      <c r="I19" s="86"/>
      <c r="J19" s="54">
        <f t="shared" si="3"/>
        <v>0</v>
      </c>
      <c r="K19" s="33"/>
    </row>
    <row r="20" spans="1:11" s="26" customFormat="1" ht="18" customHeight="1">
      <c r="A20" s="45">
        <v>414</v>
      </c>
      <c r="B20" s="56" t="s">
        <v>60</v>
      </c>
      <c r="C20" s="57">
        <v>3300</v>
      </c>
      <c r="D20" s="57">
        <f>D24+D25</f>
        <v>1872</v>
      </c>
      <c r="E20" s="57"/>
      <c r="F20" s="79">
        <f t="shared" si="0"/>
        <v>1872</v>
      </c>
      <c r="G20" s="79">
        <f t="shared" si="1"/>
        <v>1428</v>
      </c>
      <c r="H20" s="57">
        <f>H21+H22+H23+H24+H25+H26</f>
        <v>0</v>
      </c>
      <c r="I20" s="84">
        <f>I21+I22+I23+I24+I25+I26</f>
        <v>-200</v>
      </c>
      <c r="J20" s="57">
        <f t="shared" si="3"/>
        <v>3100</v>
      </c>
      <c r="K20" s="33"/>
    </row>
    <row r="21" spans="1:11" ht="18" customHeight="1">
      <c r="A21" s="44">
        <v>414111</v>
      </c>
      <c r="B21" s="53" t="s">
        <v>61</v>
      </c>
      <c r="C21" s="54">
        <v>400</v>
      </c>
      <c r="D21" s="54">
        <v>0</v>
      </c>
      <c r="E21" s="54"/>
      <c r="F21" s="79">
        <f t="shared" si="0"/>
        <v>0</v>
      </c>
      <c r="G21" s="79">
        <f t="shared" si="1"/>
        <v>400</v>
      </c>
      <c r="H21" s="55"/>
      <c r="I21" s="85">
        <v>-400</v>
      </c>
      <c r="J21" s="54">
        <f aca="true" t="shared" si="4" ref="J21:J26">C21+I21</f>
        <v>0</v>
      </c>
      <c r="K21" s="33"/>
    </row>
    <row r="22" spans="1:11" ht="18" customHeight="1">
      <c r="A22" s="44">
        <v>414121</v>
      </c>
      <c r="B22" s="53" t="s">
        <v>62</v>
      </c>
      <c r="C22" s="54">
        <v>0</v>
      </c>
      <c r="D22" s="54">
        <v>0</v>
      </c>
      <c r="E22" s="54"/>
      <c r="F22" s="79">
        <f t="shared" si="0"/>
        <v>0</v>
      </c>
      <c r="G22" s="79">
        <f t="shared" si="1"/>
        <v>0</v>
      </c>
      <c r="H22" s="55"/>
      <c r="I22" s="85"/>
      <c r="J22" s="54">
        <f t="shared" si="4"/>
        <v>0</v>
      </c>
      <c r="K22" s="33"/>
    </row>
    <row r="23" spans="1:11" ht="18" customHeight="1">
      <c r="A23" s="44">
        <v>4141211</v>
      </c>
      <c r="B23" s="53" t="s">
        <v>63</v>
      </c>
      <c r="C23" s="54">
        <v>0</v>
      </c>
      <c r="D23" s="54">
        <v>0</v>
      </c>
      <c r="E23" s="54"/>
      <c r="F23" s="79">
        <f t="shared" si="0"/>
        <v>0</v>
      </c>
      <c r="G23" s="79">
        <f t="shared" si="1"/>
        <v>0</v>
      </c>
      <c r="H23" s="55"/>
      <c r="I23" s="85"/>
      <c r="J23" s="54">
        <f t="shared" si="4"/>
        <v>0</v>
      </c>
      <c r="K23" s="33"/>
    </row>
    <row r="24" spans="1:11" ht="18" customHeight="1">
      <c r="A24" s="44">
        <v>414311</v>
      </c>
      <c r="B24" s="53" t="s">
        <v>64</v>
      </c>
      <c r="C24" s="54">
        <v>2300</v>
      </c>
      <c r="D24" s="54">
        <v>1654</v>
      </c>
      <c r="E24" s="54"/>
      <c r="F24" s="79">
        <f t="shared" si="0"/>
        <v>1654</v>
      </c>
      <c r="G24" s="79">
        <f t="shared" si="1"/>
        <v>646</v>
      </c>
      <c r="H24" s="55"/>
      <c r="I24" s="85">
        <v>200</v>
      </c>
      <c r="J24" s="54">
        <f t="shared" si="4"/>
        <v>2500</v>
      </c>
      <c r="K24" s="33"/>
    </row>
    <row r="25" spans="1:11" ht="36" customHeight="1">
      <c r="A25" s="44">
        <v>414411</v>
      </c>
      <c r="B25" s="53" t="s">
        <v>65</v>
      </c>
      <c r="C25" s="54">
        <v>400</v>
      </c>
      <c r="D25" s="54">
        <v>218</v>
      </c>
      <c r="E25" s="54"/>
      <c r="F25" s="79">
        <f t="shared" si="0"/>
        <v>218</v>
      </c>
      <c r="G25" s="79">
        <f t="shared" si="1"/>
        <v>182</v>
      </c>
      <c r="H25" s="55"/>
      <c r="I25" s="85"/>
      <c r="J25" s="54">
        <f t="shared" si="4"/>
        <v>400</v>
      </c>
      <c r="K25" s="33"/>
    </row>
    <row r="26" spans="1:11" ht="36" customHeight="1">
      <c r="A26" s="44">
        <v>414314</v>
      </c>
      <c r="B26" s="53" t="s">
        <v>66</v>
      </c>
      <c r="C26" s="54">
        <v>200</v>
      </c>
      <c r="D26" s="54">
        <v>0</v>
      </c>
      <c r="E26" s="54"/>
      <c r="F26" s="79">
        <f t="shared" si="0"/>
        <v>0</v>
      </c>
      <c r="G26" s="79">
        <f t="shared" si="1"/>
        <v>200</v>
      </c>
      <c r="H26" s="55"/>
      <c r="I26" s="85"/>
      <c r="J26" s="54">
        <f t="shared" si="4"/>
        <v>200</v>
      </c>
      <c r="K26" s="33"/>
    </row>
    <row r="27" spans="1:11" s="26" customFormat="1" ht="18" customHeight="1">
      <c r="A27" s="45">
        <v>415</v>
      </c>
      <c r="B27" s="56" t="s">
        <v>67</v>
      </c>
      <c r="C27" s="57">
        <v>11906</v>
      </c>
      <c r="D27" s="57">
        <f>D28+D29</f>
        <v>9904</v>
      </c>
      <c r="E27" s="57"/>
      <c r="F27" s="79">
        <f t="shared" si="0"/>
        <v>9904</v>
      </c>
      <c r="G27" s="79">
        <f t="shared" si="1"/>
        <v>2002</v>
      </c>
      <c r="H27" s="57">
        <f>H28+H29</f>
        <v>0</v>
      </c>
      <c r="I27" s="84">
        <f>I28+I29</f>
        <v>0</v>
      </c>
      <c r="J27" s="57">
        <f aca="true" t="shared" si="5" ref="J27:J32">C27+I27</f>
        <v>11906</v>
      </c>
      <c r="K27" s="33"/>
    </row>
    <row r="28" spans="1:11" ht="18" customHeight="1">
      <c r="A28" s="44">
        <v>415112</v>
      </c>
      <c r="B28" s="53" t="s">
        <v>244</v>
      </c>
      <c r="C28" s="54">
        <v>8656</v>
      </c>
      <c r="D28" s="54">
        <v>6809</v>
      </c>
      <c r="E28" s="54"/>
      <c r="F28" s="79">
        <f t="shared" si="0"/>
        <v>6809</v>
      </c>
      <c r="G28" s="79">
        <f t="shared" si="1"/>
        <v>1847</v>
      </c>
      <c r="H28" s="55"/>
      <c r="I28" s="85"/>
      <c r="J28" s="54">
        <f t="shared" si="5"/>
        <v>8656</v>
      </c>
      <c r="K28" s="33"/>
    </row>
    <row r="29" spans="1:11" ht="18.75" customHeight="1">
      <c r="A29" s="69">
        <v>415119</v>
      </c>
      <c r="B29" s="67" t="s">
        <v>245</v>
      </c>
      <c r="C29" s="54">
        <v>3250</v>
      </c>
      <c r="D29" s="54">
        <v>3095</v>
      </c>
      <c r="E29" s="54"/>
      <c r="F29" s="79">
        <f t="shared" si="0"/>
        <v>3095</v>
      </c>
      <c r="G29" s="79">
        <f t="shared" si="1"/>
        <v>155</v>
      </c>
      <c r="H29" s="55"/>
      <c r="I29" s="87"/>
      <c r="J29" s="54">
        <f t="shared" si="5"/>
        <v>3250</v>
      </c>
      <c r="K29" s="33"/>
    </row>
    <row r="30" spans="1:11" s="26" customFormat="1" ht="18" customHeight="1">
      <c r="A30" s="45">
        <v>416</v>
      </c>
      <c r="B30" s="56" t="s">
        <v>68</v>
      </c>
      <c r="C30" s="57">
        <v>8545</v>
      </c>
      <c r="D30" s="57">
        <f>D32</f>
        <v>2028</v>
      </c>
      <c r="E30" s="57"/>
      <c r="F30" s="79">
        <f t="shared" si="0"/>
        <v>2028</v>
      </c>
      <c r="G30" s="79">
        <f t="shared" si="1"/>
        <v>6517</v>
      </c>
      <c r="H30" s="57">
        <f>H31+H32</f>
        <v>0</v>
      </c>
      <c r="I30" s="84">
        <f>I31+I32</f>
        <v>0</v>
      </c>
      <c r="J30" s="57">
        <f t="shared" si="5"/>
        <v>8545</v>
      </c>
      <c r="K30" s="33"/>
    </row>
    <row r="31" spans="1:11" ht="18" customHeight="1">
      <c r="A31" s="44">
        <v>416111</v>
      </c>
      <c r="B31" s="53" t="s">
        <v>69</v>
      </c>
      <c r="C31" s="54">
        <v>6306</v>
      </c>
      <c r="D31" s="54">
        <v>0</v>
      </c>
      <c r="E31" s="54"/>
      <c r="F31" s="79">
        <f t="shared" si="0"/>
        <v>0</v>
      </c>
      <c r="G31" s="79">
        <f t="shared" si="1"/>
        <v>6306</v>
      </c>
      <c r="H31" s="55"/>
      <c r="I31" s="85"/>
      <c r="J31" s="54">
        <f t="shared" si="5"/>
        <v>6306</v>
      </c>
      <c r="K31" s="33"/>
    </row>
    <row r="32" spans="1:11" ht="36" customHeight="1">
      <c r="A32" s="44">
        <v>416131</v>
      </c>
      <c r="B32" s="53" t="s">
        <v>70</v>
      </c>
      <c r="C32" s="54">
        <v>2239</v>
      </c>
      <c r="D32" s="54">
        <v>2028</v>
      </c>
      <c r="E32" s="54"/>
      <c r="F32" s="79">
        <f t="shared" si="0"/>
        <v>2028</v>
      </c>
      <c r="G32" s="79">
        <f t="shared" si="1"/>
        <v>211</v>
      </c>
      <c r="H32" s="55"/>
      <c r="I32" s="85"/>
      <c r="J32" s="54">
        <f t="shared" si="5"/>
        <v>2239</v>
      </c>
      <c r="K32" s="33"/>
    </row>
    <row r="33" spans="1:11" s="26" customFormat="1" ht="18" customHeight="1">
      <c r="A33" s="45">
        <v>42</v>
      </c>
      <c r="B33" s="56" t="s">
        <v>71</v>
      </c>
      <c r="C33" s="57">
        <v>3129083</v>
      </c>
      <c r="D33" s="57">
        <f>D34+D56+D65+D91+D97+D118</f>
        <v>2130964</v>
      </c>
      <c r="E33" s="57"/>
      <c r="F33" s="79">
        <f t="shared" si="0"/>
        <v>2130964</v>
      </c>
      <c r="G33" s="79">
        <f t="shared" si="1"/>
        <v>998119</v>
      </c>
      <c r="H33" s="57">
        <f>H34+H56+H65+H91+H97+H118</f>
        <v>1766</v>
      </c>
      <c r="I33" s="84" t="s">
        <v>3</v>
      </c>
      <c r="J33" s="57">
        <f>J34+J56+J65+J91+J97+J118</f>
        <v>3123837</v>
      </c>
      <c r="K33" s="33"/>
    </row>
    <row r="34" spans="1:11" s="26" customFormat="1" ht="18" customHeight="1">
      <c r="A34" s="45">
        <v>421</v>
      </c>
      <c r="B34" s="56" t="s">
        <v>72</v>
      </c>
      <c r="C34" s="57">
        <v>40643</v>
      </c>
      <c r="D34" s="70">
        <f>D35+D36+D37+D38+D39+D40+D41+D42+D43+D44+D45+D46+D47+D48+D49+D50+D51+D52+D53+D54+D55</f>
        <v>27233</v>
      </c>
      <c r="E34" s="70"/>
      <c r="F34" s="79">
        <f aca="true" t="shared" si="6" ref="F34:F64">D34+E34</f>
        <v>27233</v>
      </c>
      <c r="G34" s="79">
        <f aca="true" t="shared" si="7" ref="G34:G64">C34-F34</f>
        <v>13410</v>
      </c>
      <c r="H34" s="57">
        <f>H35+H36+H37+H38+H39+H40+H41+H42+H43+H44+H45+H46+H47+H48+H49+H50+H51+H52+H53+H54+H55</f>
        <v>0</v>
      </c>
      <c r="I34" s="84">
        <f>I35+I36+I37+I38+I39+I40+I41+I42+I43+I44+I45+I46+I47+I48+I49+I50+I51+I52+I53+I54+I55</f>
        <v>-1108</v>
      </c>
      <c r="J34" s="57">
        <f>C34+I34</f>
        <v>39535</v>
      </c>
      <c r="K34" s="33"/>
    </row>
    <row r="35" spans="1:11" ht="18" customHeight="1">
      <c r="A35" s="44">
        <v>421111</v>
      </c>
      <c r="B35" s="53" t="s">
        <v>73</v>
      </c>
      <c r="C35" s="54">
        <v>1850</v>
      </c>
      <c r="D35" s="54">
        <v>1137</v>
      </c>
      <c r="E35" s="54"/>
      <c r="F35" s="79">
        <f t="shared" si="6"/>
        <v>1137</v>
      </c>
      <c r="G35" s="79">
        <f t="shared" si="7"/>
        <v>713</v>
      </c>
      <c r="H35" s="55"/>
      <c r="I35" s="85"/>
      <c r="J35" s="54">
        <f aca="true" t="shared" si="8" ref="J35:J52">C35+I35</f>
        <v>1850</v>
      </c>
      <c r="K35" s="33"/>
    </row>
    <row r="36" spans="1:11" ht="18" customHeight="1">
      <c r="A36" s="44">
        <v>421112</v>
      </c>
      <c r="B36" s="53" t="s">
        <v>74</v>
      </c>
      <c r="C36" s="54">
        <v>50</v>
      </c>
      <c r="D36" s="54">
        <v>20</v>
      </c>
      <c r="E36" s="54"/>
      <c r="F36" s="79">
        <f t="shared" si="6"/>
        <v>20</v>
      </c>
      <c r="G36" s="79">
        <f t="shared" si="7"/>
        <v>30</v>
      </c>
      <c r="H36" s="55"/>
      <c r="I36" s="85"/>
      <c r="J36" s="54">
        <f t="shared" si="8"/>
        <v>50</v>
      </c>
      <c r="K36" s="33"/>
    </row>
    <row r="37" spans="1:11" ht="18" customHeight="1">
      <c r="A37" s="44">
        <v>421121</v>
      </c>
      <c r="B37" s="53" t="s">
        <v>75</v>
      </c>
      <c r="C37" s="54">
        <v>20</v>
      </c>
      <c r="D37" s="54"/>
      <c r="E37" s="54"/>
      <c r="F37" s="79">
        <f t="shared" si="6"/>
        <v>0</v>
      </c>
      <c r="G37" s="79">
        <f t="shared" si="7"/>
        <v>20</v>
      </c>
      <c r="H37" s="55"/>
      <c r="I37" s="85"/>
      <c r="J37" s="54">
        <f t="shared" si="8"/>
        <v>20</v>
      </c>
      <c r="K37" s="33"/>
    </row>
    <row r="38" spans="1:11" ht="18" customHeight="1">
      <c r="A38" s="44">
        <v>421211</v>
      </c>
      <c r="B38" s="53" t="s">
        <v>76</v>
      </c>
      <c r="C38" s="54">
        <v>10000</v>
      </c>
      <c r="D38" s="54">
        <v>7290</v>
      </c>
      <c r="E38" s="54">
        <v>14894</v>
      </c>
      <c r="F38" s="79">
        <f t="shared" si="6"/>
        <v>22184</v>
      </c>
      <c r="G38" s="79">
        <f t="shared" si="7"/>
        <v>-12184</v>
      </c>
      <c r="H38" s="55"/>
      <c r="I38" s="85"/>
      <c r="J38" s="54">
        <f t="shared" si="8"/>
        <v>10000</v>
      </c>
      <c r="K38" s="33"/>
    </row>
    <row r="39" spans="1:11" ht="18" customHeight="1">
      <c r="A39" s="44">
        <v>421225</v>
      </c>
      <c r="B39" s="53" t="s">
        <v>77</v>
      </c>
      <c r="C39" s="54">
        <v>17000</v>
      </c>
      <c r="D39" s="54">
        <v>11106</v>
      </c>
      <c r="E39" s="54">
        <v>44189</v>
      </c>
      <c r="F39" s="79">
        <f t="shared" si="6"/>
        <v>55295</v>
      </c>
      <c r="G39" s="79">
        <f t="shared" si="7"/>
        <v>-38295</v>
      </c>
      <c r="H39" s="55"/>
      <c r="I39" s="85">
        <v>-1000</v>
      </c>
      <c r="J39" s="54">
        <f t="shared" si="8"/>
        <v>16000</v>
      </c>
      <c r="K39" s="33"/>
    </row>
    <row r="40" spans="1:11" ht="18" customHeight="1">
      <c r="A40" s="44">
        <v>421311</v>
      </c>
      <c r="B40" s="53" t="s">
        <v>78</v>
      </c>
      <c r="C40" s="54">
        <v>1740</v>
      </c>
      <c r="D40" s="54">
        <v>1571</v>
      </c>
      <c r="E40" s="54"/>
      <c r="F40" s="79">
        <f t="shared" si="6"/>
        <v>1571</v>
      </c>
      <c r="G40" s="79">
        <f t="shared" si="7"/>
        <v>169</v>
      </c>
      <c r="H40" s="55"/>
      <c r="I40" s="85"/>
      <c r="J40" s="54">
        <f t="shared" si="8"/>
        <v>1740</v>
      </c>
      <c r="K40" s="33"/>
    </row>
    <row r="41" spans="1:11" ht="18" customHeight="1">
      <c r="A41" s="44">
        <v>421321</v>
      </c>
      <c r="B41" s="53" t="s">
        <v>79</v>
      </c>
      <c r="C41" s="54">
        <v>360</v>
      </c>
      <c r="D41" s="54">
        <v>123</v>
      </c>
      <c r="E41" s="54">
        <v>11</v>
      </c>
      <c r="F41" s="79">
        <f t="shared" si="6"/>
        <v>134</v>
      </c>
      <c r="G41" s="79">
        <f t="shared" si="7"/>
        <v>226</v>
      </c>
      <c r="H41" s="55"/>
      <c r="I41" s="85"/>
      <c r="J41" s="54">
        <f t="shared" si="8"/>
        <v>360</v>
      </c>
      <c r="K41" s="33"/>
    </row>
    <row r="42" spans="1:11" ht="18" customHeight="1">
      <c r="A42" s="44">
        <v>421324</v>
      </c>
      <c r="B42" s="53" t="s">
        <v>80</v>
      </c>
      <c r="C42" s="54">
        <v>588</v>
      </c>
      <c r="D42" s="54">
        <v>427</v>
      </c>
      <c r="E42" s="54">
        <v>5</v>
      </c>
      <c r="F42" s="79">
        <f t="shared" si="6"/>
        <v>432</v>
      </c>
      <c r="G42" s="79">
        <f t="shared" si="7"/>
        <v>156</v>
      </c>
      <c r="H42" s="55"/>
      <c r="I42" s="85"/>
      <c r="J42" s="54">
        <f t="shared" si="8"/>
        <v>588</v>
      </c>
      <c r="K42" s="33"/>
    </row>
    <row r="43" spans="1:11" ht="18" customHeight="1">
      <c r="A43" s="44">
        <v>421325</v>
      </c>
      <c r="B43" s="53" t="s">
        <v>81</v>
      </c>
      <c r="C43" s="54">
        <v>1935</v>
      </c>
      <c r="D43" s="54">
        <v>1500</v>
      </c>
      <c r="E43" s="54"/>
      <c r="F43" s="79">
        <f t="shared" si="6"/>
        <v>1500</v>
      </c>
      <c r="G43" s="79">
        <f t="shared" si="7"/>
        <v>435</v>
      </c>
      <c r="H43" s="55"/>
      <c r="I43" s="85">
        <v>-200</v>
      </c>
      <c r="J43" s="54">
        <f t="shared" si="8"/>
        <v>1735</v>
      </c>
      <c r="K43" s="33"/>
    </row>
    <row r="44" spans="1:11" ht="18" customHeight="1">
      <c r="A44" s="44">
        <v>421391</v>
      </c>
      <c r="B44" s="53" t="s">
        <v>82</v>
      </c>
      <c r="C44" s="54">
        <v>100</v>
      </c>
      <c r="D44" s="54"/>
      <c r="E44" s="54"/>
      <c r="F44" s="79">
        <f t="shared" si="6"/>
        <v>0</v>
      </c>
      <c r="G44" s="79">
        <f t="shared" si="7"/>
        <v>100</v>
      </c>
      <c r="H44" s="55"/>
      <c r="I44" s="85"/>
      <c r="J44" s="54">
        <f t="shared" si="8"/>
        <v>100</v>
      </c>
      <c r="K44" s="33"/>
    </row>
    <row r="45" spans="1:11" ht="18" customHeight="1">
      <c r="A45" s="44">
        <v>421411</v>
      </c>
      <c r="B45" s="53" t="s">
        <v>83</v>
      </c>
      <c r="C45" s="54">
        <v>1600</v>
      </c>
      <c r="D45" s="54">
        <v>1034</v>
      </c>
      <c r="E45" s="54"/>
      <c r="F45" s="79">
        <f t="shared" si="6"/>
        <v>1034</v>
      </c>
      <c r="G45" s="79">
        <f t="shared" si="7"/>
        <v>566</v>
      </c>
      <c r="H45" s="55"/>
      <c r="I45" s="85">
        <v>-300</v>
      </c>
      <c r="J45" s="54">
        <f t="shared" si="8"/>
        <v>1300</v>
      </c>
      <c r="K45" s="33"/>
    </row>
    <row r="46" spans="1:11" ht="18" customHeight="1">
      <c r="A46" s="44">
        <v>421412</v>
      </c>
      <c r="B46" s="53" t="s">
        <v>84</v>
      </c>
      <c r="C46" s="54">
        <v>700</v>
      </c>
      <c r="D46" s="54">
        <v>571</v>
      </c>
      <c r="E46" s="54">
        <v>47</v>
      </c>
      <c r="F46" s="79">
        <f t="shared" si="6"/>
        <v>618</v>
      </c>
      <c r="G46" s="79">
        <f t="shared" si="7"/>
        <v>82</v>
      </c>
      <c r="H46" s="55"/>
      <c r="I46" s="85"/>
      <c r="J46" s="54">
        <f t="shared" si="8"/>
        <v>700</v>
      </c>
      <c r="K46" s="33"/>
    </row>
    <row r="47" spans="1:11" ht="18" customHeight="1">
      <c r="A47" s="44">
        <v>421414</v>
      </c>
      <c r="B47" s="53" t="s">
        <v>85</v>
      </c>
      <c r="C47" s="54">
        <v>560</v>
      </c>
      <c r="D47" s="54">
        <v>503</v>
      </c>
      <c r="E47" s="54"/>
      <c r="F47" s="79">
        <f t="shared" si="6"/>
        <v>503</v>
      </c>
      <c r="G47" s="79">
        <f t="shared" si="7"/>
        <v>57</v>
      </c>
      <c r="H47" s="55"/>
      <c r="I47" s="85">
        <v>100</v>
      </c>
      <c r="J47" s="54">
        <f t="shared" si="8"/>
        <v>660</v>
      </c>
      <c r="K47" s="33"/>
    </row>
    <row r="48" spans="1:11" ht="18" customHeight="1">
      <c r="A48" s="44">
        <v>4214191</v>
      </c>
      <c r="B48" s="53" t="s">
        <v>86</v>
      </c>
      <c r="C48" s="54">
        <v>200</v>
      </c>
      <c r="D48" s="54">
        <v>0</v>
      </c>
      <c r="E48" s="54"/>
      <c r="F48" s="79">
        <f t="shared" si="6"/>
        <v>0</v>
      </c>
      <c r="G48" s="79">
        <f t="shared" si="7"/>
        <v>200</v>
      </c>
      <c r="H48" s="55"/>
      <c r="I48" s="85">
        <v>-200</v>
      </c>
      <c r="J48" s="54">
        <f t="shared" si="8"/>
        <v>0</v>
      </c>
      <c r="K48" s="33"/>
    </row>
    <row r="49" spans="1:11" ht="18" customHeight="1">
      <c r="A49" s="44">
        <v>421421</v>
      </c>
      <c r="B49" s="53" t="s">
        <v>87</v>
      </c>
      <c r="C49" s="54">
        <v>1600</v>
      </c>
      <c r="D49" s="54">
        <v>989</v>
      </c>
      <c r="E49" s="54">
        <v>157</v>
      </c>
      <c r="F49" s="79">
        <f t="shared" si="6"/>
        <v>1146</v>
      </c>
      <c r="G49" s="79">
        <f t="shared" si="7"/>
        <v>454</v>
      </c>
      <c r="H49" s="55"/>
      <c r="I49" s="85">
        <v>-200</v>
      </c>
      <c r="J49" s="54">
        <f t="shared" si="8"/>
        <v>1400</v>
      </c>
      <c r="K49" s="33"/>
    </row>
    <row r="50" spans="1:11" ht="18" customHeight="1">
      <c r="A50" s="44">
        <v>421511</v>
      </c>
      <c r="B50" s="53" t="s">
        <v>88</v>
      </c>
      <c r="C50" s="54">
        <v>780</v>
      </c>
      <c r="D50" s="54">
        <v>396</v>
      </c>
      <c r="E50" s="54"/>
      <c r="F50" s="79">
        <f t="shared" si="6"/>
        <v>396</v>
      </c>
      <c r="G50" s="79">
        <f t="shared" si="7"/>
        <v>384</v>
      </c>
      <c r="H50" s="55"/>
      <c r="I50" s="85"/>
      <c r="J50" s="54">
        <f t="shared" si="8"/>
        <v>780</v>
      </c>
      <c r="K50" s="33"/>
    </row>
    <row r="51" spans="1:11" ht="18" customHeight="1">
      <c r="A51" s="44">
        <v>421512</v>
      </c>
      <c r="B51" s="53" t="s">
        <v>89</v>
      </c>
      <c r="C51" s="54">
        <v>540</v>
      </c>
      <c r="D51" s="54">
        <v>360</v>
      </c>
      <c r="E51" s="54">
        <v>826</v>
      </c>
      <c r="F51" s="79">
        <f t="shared" si="6"/>
        <v>1186</v>
      </c>
      <c r="G51" s="79">
        <f t="shared" si="7"/>
        <v>-646</v>
      </c>
      <c r="H51" s="55"/>
      <c r="I51" s="85">
        <v>700</v>
      </c>
      <c r="J51" s="54">
        <f t="shared" si="8"/>
        <v>1240</v>
      </c>
      <c r="K51" s="33"/>
    </row>
    <row r="52" spans="1:11" ht="39" customHeight="1">
      <c r="A52" s="44">
        <v>421521</v>
      </c>
      <c r="B52" s="53" t="s">
        <v>90</v>
      </c>
      <c r="C52" s="54">
        <v>240</v>
      </c>
      <c r="D52" s="54">
        <v>55</v>
      </c>
      <c r="E52" s="54">
        <v>4</v>
      </c>
      <c r="F52" s="79">
        <f t="shared" si="6"/>
        <v>59</v>
      </c>
      <c r="G52" s="79">
        <f t="shared" si="7"/>
        <v>181</v>
      </c>
      <c r="H52" s="55"/>
      <c r="I52" s="85">
        <v>-8</v>
      </c>
      <c r="J52" s="54">
        <f t="shared" si="8"/>
        <v>232</v>
      </c>
      <c r="K52" s="33"/>
    </row>
    <row r="53" spans="1:11" ht="18" customHeight="1">
      <c r="A53" s="44">
        <v>421612</v>
      </c>
      <c r="B53" s="53" t="s">
        <v>91</v>
      </c>
      <c r="C53" s="54">
        <v>150</v>
      </c>
      <c r="D53" s="54">
        <v>0</v>
      </c>
      <c r="E53" s="54">
        <v>65</v>
      </c>
      <c r="F53" s="79">
        <f t="shared" si="6"/>
        <v>65</v>
      </c>
      <c r="G53" s="79">
        <f t="shared" si="7"/>
        <v>85</v>
      </c>
      <c r="H53" s="55"/>
      <c r="I53" s="85"/>
      <c r="J53" s="54">
        <f>C53+I53</f>
        <v>150</v>
      </c>
      <c r="K53" s="33"/>
    </row>
    <row r="54" spans="1:11" ht="18" customHeight="1">
      <c r="A54" s="44">
        <v>421625</v>
      </c>
      <c r="B54" s="53" t="s">
        <v>92</v>
      </c>
      <c r="C54" s="54">
        <v>130</v>
      </c>
      <c r="D54" s="54">
        <v>151</v>
      </c>
      <c r="E54" s="54"/>
      <c r="F54" s="79">
        <f t="shared" si="6"/>
        <v>151</v>
      </c>
      <c r="G54" s="79">
        <f t="shared" si="7"/>
        <v>-21</v>
      </c>
      <c r="H54" s="55"/>
      <c r="I54" s="85"/>
      <c r="J54" s="54">
        <f>C54+I54</f>
        <v>130</v>
      </c>
      <c r="K54" s="33"/>
    </row>
    <row r="55" spans="1:11" ht="18" customHeight="1">
      <c r="A55" s="44">
        <v>4219191</v>
      </c>
      <c r="B55" s="53" t="s">
        <v>93</v>
      </c>
      <c r="C55" s="54">
        <v>500</v>
      </c>
      <c r="D55" s="54">
        <v>0</v>
      </c>
      <c r="E55" s="54"/>
      <c r="F55" s="79">
        <f t="shared" si="6"/>
        <v>0</v>
      </c>
      <c r="G55" s="79">
        <f t="shared" si="7"/>
        <v>500</v>
      </c>
      <c r="H55" s="55"/>
      <c r="I55" s="85"/>
      <c r="J55" s="54">
        <f>C55+I55</f>
        <v>500</v>
      </c>
      <c r="K55" s="33"/>
    </row>
    <row r="56" spans="1:11" ht="18" customHeight="1">
      <c r="A56" s="45">
        <v>422</v>
      </c>
      <c r="B56" s="56" t="s">
        <v>94</v>
      </c>
      <c r="C56" s="57">
        <v>5896</v>
      </c>
      <c r="D56" s="57">
        <f>D57+D58+D59+D60+D61+D62+D63+D64</f>
        <v>1785</v>
      </c>
      <c r="E56" s="57"/>
      <c r="F56" s="79">
        <f t="shared" si="6"/>
        <v>1785</v>
      </c>
      <c r="G56" s="79">
        <f t="shared" si="7"/>
        <v>4111</v>
      </c>
      <c r="H56" s="57">
        <f>H57+H58+H59+H60+H61+H62+H63+H64</f>
        <v>0</v>
      </c>
      <c r="I56" s="84">
        <f>I57+I58+I59+I60+I61+I62+I63+I64</f>
        <v>-2700</v>
      </c>
      <c r="J56" s="57">
        <f>C56+I56</f>
        <v>3196</v>
      </c>
      <c r="K56" s="33"/>
    </row>
    <row r="57" spans="1:11" s="27" customFormat="1" ht="18" customHeight="1">
      <c r="A57" s="48">
        <v>422111</v>
      </c>
      <c r="B57" s="59" t="s">
        <v>95</v>
      </c>
      <c r="C57" s="54">
        <v>1400</v>
      </c>
      <c r="D57" s="54">
        <v>781</v>
      </c>
      <c r="E57" s="54"/>
      <c r="F57" s="79">
        <f t="shared" si="6"/>
        <v>781</v>
      </c>
      <c r="G57" s="79">
        <f t="shared" si="7"/>
        <v>619</v>
      </c>
      <c r="H57" s="55"/>
      <c r="I57" s="88">
        <v>-400</v>
      </c>
      <c r="J57" s="54">
        <f aca="true" t="shared" si="9" ref="J57:J64">C57+I57</f>
        <v>1000</v>
      </c>
      <c r="K57" s="33"/>
    </row>
    <row r="58" spans="1:11" s="27" customFormat="1" ht="18" customHeight="1">
      <c r="A58" s="48">
        <v>422121</v>
      </c>
      <c r="B58" s="59" t="s">
        <v>96</v>
      </c>
      <c r="C58" s="54">
        <v>300</v>
      </c>
      <c r="D58" s="54">
        <v>210</v>
      </c>
      <c r="E58" s="54"/>
      <c r="F58" s="79">
        <f t="shared" si="6"/>
        <v>210</v>
      </c>
      <c r="G58" s="79">
        <f t="shared" si="7"/>
        <v>90</v>
      </c>
      <c r="H58" s="55"/>
      <c r="I58" s="88"/>
      <c r="J58" s="54">
        <f t="shared" si="9"/>
        <v>300</v>
      </c>
      <c r="K58" s="33"/>
    </row>
    <row r="59" spans="1:11" s="27" customFormat="1" ht="19.5" customHeight="1">
      <c r="A59" s="48">
        <v>422131</v>
      </c>
      <c r="B59" s="59" t="s">
        <v>97</v>
      </c>
      <c r="C59" s="54">
        <v>800</v>
      </c>
      <c r="D59" s="54">
        <v>451</v>
      </c>
      <c r="E59" s="54">
        <v>25</v>
      </c>
      <c r="F59" s="79">
        <f t="shared" si="6"/>
        <v>476</v>
      </c>
      <c r="G59" s="79">
        <f t="shared" si="7"/>
        <v>324</v>
      </c>
      <c r="H59" s="55"/>
      <c r="I59" s="88">
        <v>-150</v>
      </c>
      <c r="J59" s="54">
        <f t="shared" si="9"/>
        <v>650</v>
      </c>
      <c r="K59" s="33"/>
    </row>
    <row r="60" spans="1:11" s="27" customFormat="1" ht="18" customHeight="1">
      <c r="A60" s="48">
        <v>422199</v>
      </c>
      <c r="B60" s="59" t="s">
        <v>98</v>
      </c>
      <c r="C60" s="54">
        <v>300</v>
      </c>
      <c r="D60" s="54">
        <v>83</v>
      </c>
      <c r="E60" s="54"/>
      <c r="F60" s="79">
        <f t="shared" si="6"/>
        <v>83</v>
      </c>
      <c r="G60" s="79">
        <f t="shared" si="7"/>
        <v>217</v>
      </c>
      <c r="H60" s="55"/>
      <c r="I60" s="88">
        <v>-100</v>
      </c>
      <c r="J60" s="54">
        <f t="shared" si="9"/>
        <v>200</v>
      </c>
      <c r="K60" s="33"/>
    </row>
    <row r="61" spans="1:11" s="27" customFormat="1" ht="39" customHeight="1">
      <c r="A61" s="48">
        <v>422211</v>
      </c>
      <c r="B61" s="59" t="s">
        <v>99</v>
      </c>
      <c r="C61" s="54">
        <v>700</v>
      </c>
      <c r="D61" s="54">
        <v>128</v>
      </c>
      <c r="E61" s="54"/>
      <c r="F61" s="79">
        <f t="shared" si="6"/>
        <v>128</v>
      </c>
      <c r="G61" s="79">
        <f t="shared" si="7"/>
        <v>572</v>
      </c>
      <c r="H61" s="55"/>
      <c r="I61" s="88">
        <v>-400</v>
      </c>
      <c r="J61" s="54">
        <f t="shared" si="9"/>
        <v>300</v>
      </c>
      <c r="K61" s="33"/>
    </row>
    <row r="62" spans="1:11" s="27" customFormat="1" ht="36" customHeight="1">
      <c r="A62" s="48">
        <v>422221</v>
      </c>
      <c r="B62" s="59" t="s">
        <v>100</v>
      </c>
      <c r="C62" s="54">
        <v>1000</v>
      </c>
      <c r="D62" s="54">
        <v>1</v>
      </c>
      <c r="E62" s="54"/>
      <c r="F62" s="79">
        <f t="shared" si="6"/>
        <v>1</v>
      </c>
      <c r="G62" s="79">
        <f t="shared" si="7"/>
        <v>999</v>
      </c>
      <c r="H62" s="55"/>
      <c r="I62" s="88">
        <v>-800</v>
      </c>
      <c r="J62" s="54">
        <f t="shared" si="9"/>
        <v>200</v>
      </c>
      <c r="K62" s="33"/>
    </row>
    <row r="63" spans="1:11" s="27" customFormat="1" ht="36.75" customHeight="1">
      <c r="A63" s="48">
        <v>422231</v>
      </c>
      <c r="B63" s="59" t="s">
        <v>101</v>
      </c>
      <c r="C63" s="54">
        <v>896</v>
      </c>
      <c r="D63" s="54">
        <v>130</v>
      </c>
      <c r="E63" s="54">
        <v>96</v>
      </c>
      <c r="F63" s="79">
        <f t="shared" si="6"/>
        <v>226</v>
      </c>
      <c r="G63" s="79">
        <f t="shared" si="7"/>
        <v>670</v>
      </c>
      <c r="H63" s="55"/>
      <c r="I63" s="88">
        <v>-400</v>
      </c>
      <c r="J63" s="54">
        <f t="shared" si="9"/>
        <v>496</v>
      </c>
      <c r="K63" s="33"/>
    </row>
    <row r="64" spans="1:11" s="27" customFormat="1" ht="34.5" customHeight="1">
      <c r="A64" s="48">
        <v>422299</v>
      </c>
      <c r="B64" s="59" t="s">
        <v>102</v>
      </c>
      <c r="C64" s="54">
        <v>500</v>
      </c>
      <c r="D64" s="54">
        <v>1</v>
      </c>
      <c r="E64" s="54"/>
      <c r="F64" s="79">
        <f t="shared" si="6"/>
        <v>1</v>
      </c>
      <c r="G64" s="79">
        <f t="shared" si="7"/>
        <v>499</v>
      </c>
      <c r="H64" s="55"/>
      <c r="I64" s="88">
        <v>-450</v>
      </c>
      <c r="J64" s="54">
        <f t="shared" si="9"/>
        <v>50</v>
      </c>
      <c r="K64" s="33"/>
    </row>
    <row r="65" spans="1:11" s="28" customFormat="1" ht="18" customHeight="1">
      <c r="A65" s="49">
        <v>423</v>
      </c>
      <c r="B65" s="60" t="s">
        <v>103</v>
      </c>
      <c r="C65" s="57">
        <v>107282</v>
      </c>
      <c r="D65" s="57">
        <f>D66+D67+D68+D69+D70+D71+D72+D73+D74+D75+D76+D77+D78+D79+D80+D81+D82+D83+D84+D85+D86+D87+D88+D89+D90</f>
        <v>60230</v>
      </c>
      <c r="E65" s="57"/>
      <c r="F65" s="79">
        <f aca="true" t="shared" si="10" ref="F65:F96">D65+E65</f>
        <v>60230</v>
      </c>
      <c r="G65" s="79">
        <f aca="true" t="shared" si="11" ref="G65:G96">C65-F65</f>
        <v>47052</v>
      </c>
      <c r="H65" s="57">
        <f>H66+H67+H68+H69+H70+H71+H72+H73+H74+H75+H76+H77+H78+H79+H80+H81+H82+H83+H84+H85+H86+H87+H88+H89+H90</f>
        <v>0</v>
      </c>
      <c r="I65" s="89">
        <f>I66+I67+I68+I69+I70+I71+I72+I73+I74+I75+I76+I77+I78+I79+I80+I81+I82+I83+I84+I85+I86+I87+I88+I89+I90</f>
        <v>-11150</v>
      </c>
      <c r="J65" s="57">
        <f>C65+I65</f>
        <v>96132</v>
      </c>
      <c r="K65" s="33"/>
    </row>
    <row r="66" spans="1:11" s="27" customFormat="1" ht="18" customHeight="1">
      <c r="A66" s="48">
        <v>423111</v>
      </c>
      <c r="B66" s="59" t="s">
        <v>104</v>
      </c>
      <c r="C66" s="54">
        <v>550</v>
      </c>
      <c r="D66" s="54">
        <v>132</v>
      </c>
      <c r="E66" s="54"/>
      <c r="F66" s="79">
        <f t="shared" si="10"/>
        <v>132</v>
      </c>
      <c r="G66" s="79">
        <f t="shared" si="11"/>
        <v>418</v>
      </c>
      <c r="H66" s="55"/>
      <c r="I66" s="88"/>
      <c r="J66" s="54">
        <f aca="true" t="shared" si="12" ref="J66:J90">C66+I66</f>
        <v>550</v>
      </c>
      <c r="K66" s="33"/>
    </row>
    <row r="67" spans="1:11" s="27" customFormat="1" ht="41.25" customHeight="1">
      <c r="A67" s="48">
        <v>423191</v>
      </c>
      <c r="B67" s="59" t="s">
        <v>105</v>
      </c>
      <c r="C67" s="54">
        <v>21000</v>
      </c>
      <c r="D67" s="54">
        <v>8534</v>
      </c>
      <c r="E67" s="54"/>
      <c r="F67" s="79">
        <f t="shared" si="10"/>
        <v>8534</v>
      </c>
      <c r="G67" s="79">
        <f t="shared" si="11"/>
        <v>12466</v>
      </c>
      <c r="H67" s="55"/>
      <c r="I67" s="88">
        <v>-10000</v>
      </c>
      <c r="J67" s="54">
        <f t="shared" si="12"/>
        <v>11000</v>
      </c>
      <c r="K67" s="33"/>
    </row>
    <row r="68" spans="1:11" s="27" customFormat="1" ht="18" customHeight="1">
      <c r="A68" s="48">
        <v>423199</v>
      </c>
      <c r="B68" s="59" t="s">
        <v>106</v>
      </c>
      <c r="C68" s="54">
        <v>640</v>
      </c>
      <c r="D68" s="54">
        <v>392</v>
      </c>
      <c r="E68" s="54"/>
      <c r="F68" s="79">
        <f t="shared" si="10"/>
        <v>392</v>
      </c>
      <c r="G68" s="79">
        <f t="shared" si="11"/>
        <v>248</v>
      </c>
      <c r="H68" s="55"/>
      <c r="I68" s="88"/>
      <c r="J68" s="54">
        <f t="shared" si="12"/>
        <v>640</v>
      </c>
      <c r="K68" s="33"/>
    </row>
    <row r="69" spans="1:11" s="27" customFormat="1" ht="18" customHeight="1">
      <c r="A69" s="48">
        <v>423212</v>
      </c>
      <c r="B69" s="59" t="s">
        <v>107</v>
      </c>
      <c r="C69" s="54">
        <v>49560</v>
      </c>
      <c r="D69" s="54">
        <v>34574</v>
      </c>
      <c r="E69" s="54">
        <v>123</v>
      </c>
      <c r="F69" s="79">
        <f t="shared" si="10"/>
        <v>34697</v>
      </c>
      <c r="G69" s="79">
        <f t="shared" si="11"/>
        <v>14863</v>
      </c>
      <c r="H69" s="55"/>
      <c r="I69" s="88"/>
      <c r="J69" s="54">
        <f t="shared" si="12"/>
        <v>49560</v>
      </c>
      <c r="K69" s="33"/>
    </row>
    <row r="70" spans="1:11" s="27" customFormat="1" ht="18" customHeight="1">
      <c r="A70" s="48">
        <v>423221</v>
      </c>
      <c r="B70" s="59" t="s">
        <v>108</v>
      </c>
      <c r="C70" s="54">
        <v>100</v>
      </c>
      <c r="D70" s="54">
        <v>0</v>
      </c>
      <c r="E70" s="54"/>
      <c r="F70" s="79">
        <f t="shared" si="10"/>
        <v>0</v>
      </c>
      <c r="G70" s="79">
        <f t="shared" si="11"/>
        <v>100</v>
      </c>
      <c r="H70" s="55"/>
      <c r="I70" s="88"/>
      <c r="J70" s="54">
        <f t="shared" si="12"/>
        <v>100</v>
      </c>
      <c r="K70" s="33"/>
    </row>
    <row r="71" spans="1:11" s="27" customFormat="1" ht="18" customHeight="1">
      <c r="A71" s="48">
        <v>423311</v>
      </c>
      <c r="B71" s="59" t="s">
        <v>109</v>
      </c>
      <c r="C71" s="54">
        <v>2308</v>
      </c>
      <c r="D71" s="54">
        <v>1513</v>
      </c>
      <c r="E71" s="54">
        <v>207</v>
      </c>
      <c r="F71" s="79">
        <f t="shared" si="10"/>
        <v>1720</v>
      </c>
      <c r="G71" s="79">
        <f t="shared" si="11"/>
        <v>588</v>
      </c>
      <c r="H71" s="55"/>
      <c r="I71" s="88"/>
      <c r="J71" s="54">
        <f t="shared" si="12"/>
        <v>2308</v>
      </c>
      <c r="K71" s="33"/>
    </row>
    <row r="72" spans="1:11" s="27" customFormat="1" ht="18" customHeight="1">
      <c r="A72" s="48">
        <v>423321</v>
      </c>
      <c r="B72" s="59" t="s">
        <v>110</v>
      </c>
      <c r="C72" s="54">
        <v>300</v>
      </c>
      <c r="D72" s="54">
        <v>89</v>
      </c>
      <c r="E72" s="54">
        <v>16</v>
      </c>
      <c r="F72" s="79">
        <f t="shared" si="10"/>
        <v>105</v>
      </c>
      <c r="G72" s="79">
        <f t="shared" si="11"/>
        <v>195</v>
      </c>
      <c r="H72" s="55"/>
      <c r="I72" s="88">
        <v>-150</v>
      </c>
      <c r="J72" s="54">
        <f t="shared" si="12"/>
        <v>150</v>
      </c>
      <c r="K72" s="33"/>
    </row>
    <row r="73" spans="1:11" s="27" customFormat="1" ht="18" customHeight="1">
      <c r="A73" s="48">
        <v>423322</v>
      </c>
      <c r="B73" s="59" t="s">
        <v>111</v>
      </c>
      <c r="C73" s="54">
        <v>250</v>
      </c>
      <c r="D73" s="54">
        <v>0</v>
      </c>
      <c r="E73" s="54">
        <v>20</v>
      </c>
      <c r="F73" s="79">
        <f t="shared" si="10"/>
        <v>20</v>
      </c>
      <c r="G73" s="79">
        <f t="shared" si="11"/>
        <v>230</v>
      </c>
      <c r="H73" s="55"/>
      <c r="I73" s="88">
        <v>-200</v>
      </c>
      <c r="J73" s="54">
        <f t="shared" si="12"/>
        <v>50</v>
      </c>
      <c r="K73" s="33"/>
    </row>
    <row r="74" spans="1:11" s="27" customFormat="1" ht="18" customHeight="1">
      <c r="A74" s="48">
        <v>423391</v>
      </c>
      <c r="B74" s="59" t="s">
        <v>112</v>
      </c>
      <c r="C74" s="54">
        <v>100</v>
      </c>
      <c r="D74" s="54">
        <v>0</v>
      </c>
      <c r="E74" s="54"/>
      <c r="F74" s="79">
        <f t="shared" si="10"/>
        <v>0</v>
      </c>
      <c r="G74" s="79">
        <f t="shared" si="11"/>
        <v>100</v>
      </c>
      <c r="H74" s="55"/>
      <c r="I74" s="88"/>
      <c r="J74" s="54">
        <f t="shared" si="12"/>
        <v>100</v>
      </c>
      <c r="K74" s="33"/>
    </row>
    <row r="75" spans="1:11" s="27" customFormat="1" ht="18" customHeight="1">
      <c r="A75" s="48">
        <v>423392</v>
      </c>
      <c r="B75" s="59" t="s">
        <v>113</v>
      </c>
      <c r="C75" s="54">
        <v>100</v>
      </c>
      <c r="D75" s="54">
        <v>74</v>
      </c>
      <c r="E75" s="54">
        <v>15</v>
      </c>
      <c r="F75" s="79">
        <f t="shared" si="10"/>
        <v>89</v>
      </c>
      <c r="G75" s="79">
        <f t="shared" si="11"/>
        <v>11</v>
      </c>
      <c r="H75" s="55"/>
      <c r="I75" s="88"/>
      <c r="J75" s="54">
        <f t="shared" si="12"/>
        <v>100</v>
      </c>
      <c r="K75" s="33"/>
    </row>
    <row r="76" spans="1:11" s="27" customFormat="1" ht="18" customHeight="1">
      <c r="A76" s="48">
        <v>423418</v>
      </c>
      <c r="B76" s="59" t="s">
        <v>114</v>
      </c>
      <c r="C76" s="54">
        <v>3600</v>
      </c>
      <c r="D76" s="54">
        <v>807</v>
      </c>
      <c r="E76" s="54"/>
      <c r="F76" s="79">
        <f t="shared" si="10"/>
        <v>807</v>
      </c>
      <c r="G76" s="79">
        <f t="shared" si="11"/>
        <v>2793</v>
      </c>
      <c r="H76" s="55"/>
      <c r="I76" s="88"/>
      <c r="J76" s="54">
        <f t="shared" si="12"/>
        <v>3600</v>
      </c>
      <c r="K76" s="33"/>
    </row>
    <row r="77" spans="1:11" s="27" customFormat="1" ht="36" customHeight="1">
      <c r="A77" s="48">
        <v>423419</v>
      </c>
      <c r="B77" s="59" t="s">
        <v>115</v>
      </c>
      <c r="C77" s="54">
        <v>5400</v>
      </c>
      <c r="D77" s="54">
        <v>3446</v>
      </c>
      <c r="E77" s="54"/>
      <c r="F77" s="79">
        <f t="shared" si="10"/>
        <v>3446</v>
      </c>
      <c r="G77" s="79">
        <f t="shared" si="11"/>
        <v>1954</v>
      </c>
      <c r="H77" s="55"/>
      <c r="I77" s="88"/>
      <c r="J77" s="54">
        <f t="shared" si="12"/>
        <v>5400</v>
      </c>
      <c r="K77" s="33"/>
    </row>
    <row r="78" spans="1:11" s="27" customFormat="1" ht="18" customHeight="1">
      <c r="A78" s="48">
        <v>423422</v>
      </c>
      <c r="B78" s="59" t="s">
        <v>116</v>
      </c>
      <c r="C78" s="54">
        <v>5880</v>
      </c>
      <c r="D78" s="54">
        <v>887</v>
      </c>
      <c r="E78" s="54">
        <v>48</v>
      </c>
      <c r="F78" s="79">
        <f t="shared" si="10"/>
        <v>935</v>
      </c>
      <c r="G78" s="79">
        <f t="shared" si="11"/>
        <v>4945</v>
      </c>
      <c r="H78" s="55"/>
      <c r="I78" s="88"/>
      <c r="J78" s="54">
        <f t="shared" si="12"/>
        <v>5880</v>
      </c>
      <c r="K78" s="33"/>
    </row>
    <row r="79" spans="1:11" s="27" customFormat="1" ht="18" customHeight="1">
      <c r="A79" s="48">
        <v>423432</v>
      </c>
      <c r="B79" s="59" t="s">
        <v>117</v>
      </c>
      <c r="C79" s="54">
        <v>216</v>
      </c>
      <c r="D79" s="54">
        <v>13</v>
      </c>
      <c r="E79" s="54"/>
      <c r="F79" s="79">
        <f t="shared" si="10"/>
        <v>13</v>
      </c>
      <c r="G79" s="79">
        <f t="shared" si="11"/>
        <v>203</v>
      </c>
      <c r="H79" s="55"/>
      <c r="I79" s="88"/>
      <c r="J79" s="54">
        <f t="shared" si="12"/>
        <v>216</v>
      </c>
      <c r="K79" s="33"/>
    </row>
    <row r="80" spans="1:11" s="27" customFormat="1" ht="18" customHeight="1">
      <c r="A80" s="48">
        <v>423521</v>
      </c>
      <c r="B80" s="59" t="s">
        <v>118</v>
      </c>
      <c r="C80" s="54">
        <v>1325</v>
      </c>
      <c r="D80" s="54">
        <v>520</v>
      </c>
      <c r="E80" s="54"/>
      <c r="F80" s="79">
        <f t="shared" si="10"/>
        <v>520</v>
      </c>
      <c r="G80" s="79">
        <f t="shared" si="11"/>
        <v>805</v>
      </c>
      <c r="H80" s="55"/>
      <c r="I80" s="88">
        <v>-600</v>
      </c>
      <c r="J80" s="54">
        <f t="shared" si="12"/>
        <v>725</v>
      </c>
      <c r="K80" s="33"/>
    </row>
    <row r="81" spans="1:11" s="27" customFormat="1" ht="36.75" customHeight="1">
      <c r="A81" s="50">
        <v>423591</v>
      </c>
      <c r="B81" s="61" t="s">
        <v>119</v>
      </c>
      <c r="C81" s="54">
        <v>4859</v>
      </c>
      <c r="D81" s="54">
        <v>4456</v>
      </c>
      <c r="E81" s="54"/>
      <c r="F81" s="79">
        <f t="shared" si="10"/>
        <v>4456</v>
      </c>
      <c r="G81" s="79">
        <f t="shared" si="11"/>
        <v>403</v>
      </c>
      <c r="H81" s="55"/>
      <c r="I81" s="90"/>
      <c r="J81" s="54">
        <f t="shared" si="12"/>
        <v>4859</v>
      </c>
      <c r="K81" s="33"/>
    </row>
    <row r="82" spans="1:11" s="27" customFormat="1" ht="18" customHeight="1">
      <c r="A82" s="48">
        <v>423592</v>
      </c>
      <c r="B82" s="59" t="s">
        <v>120</v>
      </c>
      <c r="C82" s="54">
        <v>1088</v>
      </c>
      <c r="D82" s="54">
        <v>350</v>
      </c>
      <c r="E82" s="54"/>
      <c r="F82" s="79">
        <f t="shared" si="10"/>
        <v>350</v>
      </c>
      <c r="G82" s="79">
        <f t="shared" si="11"/>
        <v>738</v>
      </c>
      <c r="H82" s="55"/>
      <c r="I82" s="88"/>
      <c r="J82" s="54">
        <f t="shared" si="12"/>
        <v>1088</v>
      </c>
      <c r="K82" s="33"/>
    </row>
    <row r="83" spans="1:11" s="27" customFormat="1" ht="18" customHeight="1">
      <c r="A83" s="48">
        <v>4235921</v>
      </c>
      <c r="B83" s="59" t="s">
        <v>121</v>
      </c>
      <c r="C83" s="54">
        <v>4000</v>
      </c>
      <c r="D83" s="54">
        <v>761</v>
      </c>
      <c r="E83" s="54">
        <v>1</v>
      </c>
      <c r="F83" s="79">
        <f t="shared" si="10"/>
        <v>762</v>
      </c>
      <c r="G83" s="79">
        <f t="shared" si="11"/>
        <v>3238</v>
      </c>
      <c r="H83" s="55"/>
      <c r="I83" s="88"/>
      <c r="J83" s="54">
        <f t="shared" si="12"/>
        <v>4000</v>
      </c>
      <c r="K83" s="33"/>
    </row>
    <row r="84" spans="1:11" s="27" customFormat="1" ht="18" customHeight="1">
      <c r="A84" s="48">
        <v>4235922</v>
      </c>
      <c r="B84" s="59" t="s">
        <v>122</v>
      </c>
      <c r="C84" s="54">
        <v>800</v>
      </c>
      <c r="D84" s="54">
        <v>474</v>
      </c>
      <c r="E84" s="54">
        <v>30</v>
      </c>
      <c r="F84" s="79">
        <f t="shared" si="10"/>
        <v>504</v>
      </c>
      <c r="G84" s="79">
        <f t="shared" si="11"/>
        <v>296</v>
      </c>
      <c r="H84" s="55"/>
      <c r="I84" s="88"/>
      <c r="J84" s="54">
        <f t="shared" si="12"/>
        <v>800</v>
      </c>
      <c r="K84" s="33"/>
    </row>
    <row r="85" spans="1:11" s="27" customFormat="1" ht="18" customHeight="1">
      <c r="A85" s="48">
        <v>423593</v>
      </c>
      <c r="B85" s="59" t="s">
        <v>123</v>
      </c>
      <c r="C85" s="54">
        <v>588</v>
      </c>
      <c r="D85" s="54">
        <v>322</v>
      </c>
      <c r="E85" s="54">
        <v>56</v>
      </c>
      <c r="F85" s="79">
        <f t="shared" si="10"/>
        <v>378</v>
      </c>
      <c r="G85" s="79">
        <f t="shared" si="11"/>
        <v>210</v>
      </c>
      <c r="H85" s="55"/>
      <c r="I85" s="88"/>
      <c r="J85" s="54">
        <f t="shared" si="12"/>
        <v>588</v>
      </c>
      <c r="K85" s="33"/>
    </row>
    <row r="86" spans="1:11" ht="18" customHeight="1">
      <c r="A86" s="44">
        <v>423612</v>
      </c>
      <c r="B86" s="53" t="s">
        <v>124</v>
      </c>
      <c r="C86" s="54">
        <v>300</v>
      </c>
      <c r="D86" s="54">
        <v>164</v>
      </c>
      <c r="E86" s="54">
        <v>78</v>
      </c>
      <c r="F86" s="79">
        <f t="shared" si="10"/>
        <v>242</v>
      </c>
      <c r="G86" s="79">
        <f t="shared" si="11"/>
        <v>58</v>
      </c>
      <c r="H86" s="55"/>
      <c r="I86" s="85"/>
      <c r="J86" s="54">
        <f t="shared" si="12"/>
        <v>300</v>
      </c>
      <c r="K86" s="33"/>
    </row>
    <row r="87" spans="1:11" ht="18" customHeight="1">
      <c r="A87" s="44">
        <v>423711</v>
      </c>
      <c r="B87" s="53" t="s">
        <v>125</v>
      </c>
      <c r="C87" s="54">
        <v>750</v>
      </c>
      <c r="D87" s="54">
        <v>332</v>
      </c>
      <c r="E87" s="54">
        <v>22</v>
      </c>
      <c r="F87" s="79">
        <f t="shared" si="10"/>
        <v>354</v>
      </c>
      <c r="G87" s="79">
        <f t="shared" si="11"/>
        <v>396</v>
      </c>
      <c r="H87" s="55"/>
      <c r="I87" s="85">
        <v>200</v>
      </c>
      <c r="J87" s="54">
        <f t="shared" si="12"/>
        <v>950</v>
      </c>
      <c r="K87" s="33"/>
    </row>
    <row r="88" spans="1:11" s="27" customFormat="1" ht="18" customHeight="1">
      <c r="A88" s="48">
        <v>423911</v>
      </c>
      <c r="B88" s="59" t="s">
        <v>126</v>
      </c>
      <c r="C88" s="54">
        <v>240</v>
      </c>
      <c r="D88" s="54">
        <v>171</v>
      </c>
      <c r="E88" s="54">
        <v>25</v>
      </c>
      <c r="F88" s="79">
        <f t="shared" si="10"/>
        <v>196</v>
      </c>
      <c r="G88" s="79">
        <f t="shared" si="11"/>
        <v>44</v>
      </c>
      <c r="H88" s="55"/>
      <c r="I88" s="88"/>
      <c r="J88" s="54">
        <f t="shared" si="12"/>
        <v>240</v>
      </c>
      <c r="K88" s="33"/>
    </row>
    <row r="89" spans="1:11" s="27" customFormat="1" ht="18" customHeight="1">
      <c r="A89" s="48">
        <v>4239111</v>
      </c>
      <c r="B89" s="59" t="s">
        <v>127</v>
      </c>
      <c r="C89" s="54">
        <v>2740</v>
      </c>
      <c r="D89" s="54">
        <v>2128</v>
      </c>
      <c r="E89" s="54">
        <v>138</v>
      </c>
      <c r="F89" s="79">
        <f t="shared" si="10"/>
        <v>2266</v>
      </c>
      <c r="G89" s="79">
        <f t="shared" si="11"/>
        <v>474</v>
      </c>
      <c r="H89" s="55"/>
      <c r="I89" s="88">
        <v>-200</v>
      </c>
      <c r="J89" s="54">
        <f t="shared" si="12"/>
        <v>2540</v>
      </c>
      <c r="K89" s="33"/>
    </row>
    <row r="90" spans="1:11" s="27" customFormat="1" ht="18" customHeight="1">
      <c r="A90" s="48">
        <v>4239112</v>
      </c>
      <c r="B90" s="59" t="s">
        <v>128</v>
      </c>
      <c r="C90" s="54">
        <v>588</v>
      </c>
      <c r="D90" s="54">
        <v>91</v>
      </c>
      <c r="E90" s="54">
        <v>4</v>
      </c>
      <c r="F90" s="79">
        <f t="shared" si="10"/>
        <v>95</v>
      </c>
      <c r="G90" s="79">
        <f t="shared" si="11"/>
        <v>493</v>
      </c>
      <c r="H90" s="55"/>
      <c r="I90" s="88">
        <v>-200</v>
      </c>
      <c r="J90" s="54">
        <f t="shared" si="12"/>
        <v>388</v>
      </c>
      <c r="K90" s="33"/>
    </row>
    <row r="91" spans="1:11" s="28" customFormat="1" ht="18" customHeight="1">
      <c r="A91" s="49">
        <v>424</v>
      </c>
      <c r="B91" s="60" t="s">
        <v>129</v>
      </c>
      <c r="C91" s="57">
        <v>32512</v>
      </c>
      <c r="D91" s="57">
        <f>D92+D93+D94+D95+D96</f>
        <v>7633</v>
      </c>
      <c r="E91" s="57"/>
      <c r="F91" s="79">
        <f t="shared" si="10"/>
        <v>7633</v>
      </c>
      <c r="G91" s="79">
        <f t="shared" si="11"/>
        <v>24879</v>
      </c>
      <c r="H91" s="57">
        <f>H92+H93+H94+H95+H96</f>
        <v>0</v>
      </c>
      <c r="I91" s="89">
        <f>I92+I93+I94+I95+I96</f>
        <v>100</v>
      </c>
      <c r="J91" s="57">
        <f aca="true" t="shared" si="13" ref="J91:J97">C91+I91</f>
        <v>32612</v>
      </c>
      <c r="K91" s="33"/>
    </row>
    <row r="92" spans="1:11" s="27" customFormat="1" ht="18" customHeight="1">
      <c r="A92" s="48">
        <v>424341</v>
      </c>
      <c r="B92" s="59" t="s">
        <v>130</v>
      </c>
      <c r="C92" s="54">
        <v>4200</v>
      </c>
      <c r="D92" s="54">
        <v>1585</v>
      </c>
      <c r="E92" s="54">
        <v>633</v>
      </c>
      <c r="F92" s="79">
        <f t="shared" si="10"/>
        <v>2218</v>
      </c>
      <c r="G92" s="79">
        <f t="shared" si="11"/>
        <v>1982</v>
      </c>
      <c r="H92" s="55"/>
      <c r="I92" s="88"/>
      <c r="J92" s="54">
        <f t="shared" si="13"/>
        <v>4200</v>
      </c>
      <c r="K92" s="33"/>
    </row>
    <row r="93" spans="1:11" s="27" customFormat="1" ht="38.25" customHeight="1">
      <c r="A93" s="48">
        <v>424351</v>
      </c>
      <c r="B93" s="62" t="s">
        <v>131</v>
      </c>
      <c r="C93" s="54">
        <v>360</v>
      </c>
      <c r="D93" s="54">
        <v>131</v>
      </c>
      <c r="E93" s="54">
        <v>2</v>
      </c>
      <c r="F93" s="79">
        <f t="shared" si="10"/>
        <v>133</v>
      </c>
      <c r="G93" s="79">
        <f t="shared" si="11"/>
        <v>227</v>
      </c>
      <c r="H93" s="55"/>
      <c r="I93" s="91"/>
      <c r="J93" s="54">
        <f t="shared" si="13"/>
        <v>360</v>
      </c>
      <c r="K93" s="33"/>
    </row>
    <row r="94" spans="1:11" s="27" customFormat="1" ht="18" customHeight="1">
      <c r="A94" s="48">
        <v>424911</v>
      </c>
      <c r="B94" s="59" t="s">
        <v>132</v>
      </c>
      <c r="C94" s="54">
        <v>888</v>
      </c>
      <c r="D94" s="54">
        <v>719</v>
      </c>
      <c r="E94" s="54"/>
      <c r="F94" s="79">
        <f t="shared" si="10"/>
        <v>719</v>
      </c>
      <c r="G94" s="79">
        <f t="shared" si="11"/>
        <v>169</v>
      </c>
      <c r="H94" s="55"/>
      <c r="I94" s="88">
        <v>100</v>
      </c>
      <c r="J94" s="54">
        <f t="shared" si="13"/>
        <v>988</v>
      </c>
      <c r="K94" s="33"/>
    </row>
    <row r="95" spans="1:11" ht="35.25" customHeight="1">
      <c r="A95" s="44">
        <v>4249117</v>
      </c>
      <c r="B95" s="53" t="s">
        <v>243</v>
      </c>
      <c r="C95" s="54">
        <v>22000</v>
      </c>
      <c r="D95" s="54">
        <v>294</v>
      </c>
      <c r="E95" s="54"/>
      <c r="F95" s="79">
        <f t="shared" si="10"/>
        <v>294</v>
      </c>
      <c r="G95" s="79">
        <f t="shared" si="11"/>
        <v>21706</v>
      </c>
      <c r="H95" s="55"/>
      <c r="I95" s="85"/>
      <c r="J95" s="54">
        <f t="shared" si="13"/>
        <v>22000</v>
      </c>
      <c r="K95" s="33"/>
    </row>
    <row r="96" spans="1:11" s="27" customFormat="1" ht="18" customHeight="1">
      <c r="A96" s="48">
        <v>4249111</v>
      </c>
      <c r="B96" s="59" t="s">
        <v>133</v>
      </c>
      <c r="C96" s="54">
        <v>5064</v>
      </c>
      <c r="D96" s="54">
        <v>4904</v>
      </c>
      <c r="E96" s="54"/>
      <c r="F96" s="79">
        <f t="shared" si="10"/>
        <v>4904</v>
      </c>
      <c r="G96" s="79">
        <f t="shared" si="11"/>
        <v>160</v>
      </c>
      <c r="H96" s="55"/>
      <c r="I96" s="88"/>
      <c r="J96" s="54">
        <f t="shared" si="13"/>
        <v>5064</v>
      </c>
      <c r="K96" s="33"/>
    </row>
    <row r="97" spans="1:11" s="28" customFormat="1" ht="18" customHeight="1">
      <c r="A97" s="49">
        <v>425</v>
      </c>
      <c r="B97" s="60" t="s">
        <v>134</v>
      </c>
      <c r="C97" s="57">
        <v>16515</v>
      </c>
      <c r="D97" s="57">
        <f>D98+D99+D100+D101+D102+D103+D104+D105+D106+D107+D108+D109+D110+D111+D112+D113+D114+D115+D116+D117</f>
        <v>7304</v>
      </c>
      <c r="E97" s="57"/>
      <c r="F97" s="79">
        <f aca="true" t="shared" si="14" ref="F97:F128">D97+E97</f>
        <v>7304</v>
      </c>
      <c r="G97" s="79">
        <f aca="true" t="shared" si="15" ref="G97:G128">C97-F97</f>
        <v>9211</v>
      </c>
      <c r="H97" s="57">
        <f>H98+H99+H100+H101+H102+H103+H104+H105+H106+H107+H108+H109+H110+H111+H112+H113+H114+H115+H116+H117</f>
        <v>0</v>
      </c>
      <c r="I97" s="89">
        <f>I98+I99+I100+I101+I102+I103+I104+I105+I106+I107+I108+I109+I110+I111+I112+I113+I114+I115+I116+I117</f>
        <v>1050</v>
      </c>
      <c r="J97" s="57">
        <f t="shared" si="13"/>
        <v>17565</v>
      </c>
      <c r="K97" s="33"/>
    </row>
    <row r="98" spans="1:11" s="27" customFormat="1" ht="18" customHeight="1">
      <c r="A98" s="48">
        <v>425111</v>
      </c>
      <c r="B98" s="59" t="s">
        <v>135</v>
      </c>
      <c r="C98" s="54">
        <v>320</v>
      </c>
      <c r="D98" s="54">
        <v>220</v>
      </c>
      <c r="E98" s="54"/>
      <c r="F98" s="79">
        <f t="shared" si="14"/>
        <v>220</v>
      </c>
      <c r="G98" s="79">
        <f t="shared" si="15"/>
        <v>100</v>
      </c>
      <c r="H98" s="55"/>
      <c r="I98" s="88"/>
      <c r="J98" s="54">
        <f aca="true" t="shared" si="16" ref="J98:J117">C98+I98</f>
        <v>320</v>
      </c>
      <c r="K98" s="33"/>
    </row>
    <row r="99" spans="1:11" s="27" customFormat="1" ht="18" customHeight="1">
      <c r="A99" s="48">
        <v>425112</v>
      </c>
      <c r="B99" s="59" t="s">
        <v>136</v>
      </c>
      <c r="C99" s="54">
        <v>120</v>
      </c>
      <c r="D99" s="54">
        <v>0</v>
      </c>
      <c r="E99" s="54"/>
      <c r="F99" s="79">
        <f t="shared" si="14"/>
        <v>0</v>
      </c>
      <c r="G99" s="79">
        <f t="shared" si="15"/>
        <v>120</v>
      </c>
      <c r="H99" s="55"/>
      <c r="I99" s="88"/>
      <c r="J99" s="54">
        <f t="shared" si="16"/>
        <v>120</v>
      </c>
      <c r="K99" s="33"/>
    </row>
    <row r="100" spans="1:11" s="27" customFormat="1" ht="18" customHeight="1">
      <c r="A100" s="48">
        <v>425113</v>
      </c>
      <c r="B100" s="59" t="s">
        <v>137</v>
      </c>
      <c r="C100" s="54">
        <v>620</v>
      </c>
      <c r="D100" s="54">
        <v>515</v>
      </c>
      <c r="E100" s="54"/>
      <c r="F100" s="79">
        <f t="shared" si="14"/>
        <v>515</v>
      </c>
      <c r="G100" s="79">
        <f t="shared" si="15"/>
        <v>105</v>
      </c>
      <c r="H100" s="55"/>
      <c r="I100" s="88">
        <v>350</v>
      </c>
      <c r="J100" s="54">
        <f t="shared" si="16"/>
        <v>970</v>
      </c>
      <c r="K100" s="33"/>
    </row>
    <row r="101" spans="1:11" s="27" customFormat="1" ht="18" customHeight="1">
      <c r="A101" s="48">
        <v>425114</v>
      </c>
      <c r="B101" s="62" t="s">
        <v>138</v>
      </c>
      <c r="C101" s="54">
        <v>120</v>
      </c>
      <c r="D101" s="54">
        <v>0</v>
      </c>
      <c r="E101" s="54"/>
      <c r="F101" s="79">
        <f t="shared" si="14"/>
        <v>0</v>
      </c>
      <c r="G101" s="79">
        <f t="shared" si="15"/>
        <v>120</v>
      </c>
      <c r="H101" s="55"/>
      <c r="I101" s="91">
        <v>400</v>
      </c>
      <c r="J101" s="54">
        <f t="shared" si="16"/>
        <v>520</v>
      </c>
      <c r="K101" s="33"/>
    </row>
    <row r="102" spans="1:11" s="27" customFormat="1" ht="18" customHeight="1">
      <c r="A102" s="48">
        <v>425115</v>
      </c>
      <c r="B102" s="59" t="s">
        <v>139</v>
      </c>
      <c r="C102" s="54">
        <v>360</v>
      </c>
      <c r="D102" s="54">
        <v>295</v>
      </c>
      <c r="E102" s="54">
        <v>39</v>
      </c>
      <c r="F102" s="79">
        <f t="shared" si="14"/>
        <v>334</v>
      </c>
      <c r="G102" s="79">
        <f t="shared" si="15"/>
        <v>26</v>
      </c>
      <c r="H102" s="55"/>
      <c r="I102" s="88">
        <v>100</v>
      </c>
      <c r="J102" s="54">
        <f t="shared" si="16"/>
        <v>460</v>
      </c>
      <c r="K102" s="33"/>
    </row>
    <row r="103" spans="1:11" s="27" customFormat="1" ht="38.25" customHeight="1">
      <c r="A103" s="48">
        <v>425116</v>
      </c>
      <c r="B103" s="59" t="s">
        <v>140</v>
      </c>
      <c r="C103" s="54">
        <v>120</v>
      </c>
      <c r="D103" s="54">
        <v>0</v>
      </c>
      <c r="E103" s="54"/>
      <c r="F103" s="79">
        <f t="shared" si="14"/>
        <v>0</v>
      </c>
      <c r="G103" s="79">
        <f t="shared" si="15"/>
        <v>120</v>
      </c>
      <c r="H103" s="55"/>
      <c r="I103" s="88"/>
      <c r="J103" s="54">
        <f t="shared" si="16"/>
        <v>120</v>
      </c>
      <c r="K103" s="33"/>
    </row>
    <row r="104" spans="1:11" s="27" customFormat="1" ht="36.75" customHeight="1">
      <c r="A104" s="48">
        <v>425117</v>
      </c>
      <c r="B104" s="59" t="s">
        <v>141</v>
      </c>
      <c r="C104" s="54">
        <v>300</v>
      </c>
      <c r="D104" s="54">
        <v>232</v>
      </c>
      <c r="E104" s="54"/>
      <c r="F104" s="79">
        <f t="shared" si="14"/>
        <v>232</v>
      </c>
      <c r="G104" s="79">
        <f t="shared" si="15"/>
        <v>68</v>
      </c>
      <c r="H104" s="55"/>
      <c r="I104" s="88">
        <v>100</v>
      </c>
      <c r="J104" s="54">
        <f t="shared" si="16"/>
        <v>400</v>
      </c>
      <c r="K104" s="33"/>
    </row>
    <row r="105" spans="1:11" s="27" customFormat="1" ht="18" customHeight="1">
      <c r="A105" s="48">
        <v>425118</v>
      </c>
      <c r="B105" s="59" t="s">
        <v>142</v>
      </c>
      <c r="C105" s="54">
        <v>240</v>
      </c>
      <c r="D105" s="54">
        <v>0</v>
      </c>
      <c r="E105" s="54"/>
      <c r="F105" s="79">
        <f t="shared" si="14"/>
        <v>0</v>
      </c>
      <c r="G105" s="79">
        <f t="shared" si="15"/>
        <v>240</v>
      </c>
      <c r="H105" s="55"/>
      <c r="I105" s="88">
        <v>-100</v>
      </c>
      <c r="J105" s="54">
        <f t="shared" si="16"/>
        <v>140</v>
      </c>
      <c r="K105" s="33"/>
    </row>
    <row r="106" spans="1:11" s="27" customFormat="1" ht="18.75" customHeight="1">
      <c r="A106" s="48">
        <v>425119</v>
      </c>
      <c r="B106" s="59" t="s">
        <v>143</v>
      </c>
      <c r="C106" s="54">
        <v>490</v>
      </c>
      <c r="D106" s="54">
        <v>292</v>
      </c>
      <c r="E106" s="54"/>
      <c r="F106" s="79">
        <f t="shared" si="14"/>
        <v>292</v>
      </c>
      <c r="G106" s="79">
        <f t="shared" si="15"/>
        <v>198</v>
      </c>
      <c r="H106" s="55"/>
      <c r="I106" s="88"/>
      <c r="J106" s="54">
        <f t="shared" si="16"/>
        <v>490</v>
      </c>
      <c r="K106" s="33"/>
    </row>
    <row r="107" spans="1:11" s="27" customFormat="1" ht="18" customHeight="1">
      <c r="A107" s="48">
        <v>425211</v>
      </c>
      <c r="B107" s="59" t="s">
        <v>144</v>
      </c>
      <c r="C107" s="54">
        <v>1200</v>
      </c>
      <c r="D107" s="54">
        <v>391</v>
      </c>
      <c r="E107" s="54">
        <v>40</v>
      </c>
      <c r="F107" s="79">
        <f t="shared" si="14"/>
        <v>431</v>
      </c>
      <c r="G107" s="79">
        <f t="shared" si="15"/>
        <v>769</v>
      </c>
      <c r="H107" s="55"/>
      <c r="I107" s="88"/>
      <c r="J107" s="54">
        <f t="shared" si="16"/>
        <v>1200</v>
      </c>
      <c r="K107" s="33"/>
    </row>
    <row r="108" spans="1:11" s="27" customFormat="1" ht="18" customHeight="1">
      <c r="A108" s="48">
        <v>425221</v>
      </c>
      <c r="B108" s="59" t="s">
        <v>145</v>
      </c>
      <c r="C108" s="54">
        <v>380</v>
      </c>
      <c r="D108" s="54">
        <v>0</v>
      </c>
      <c r="E108" s="54">
        <v>32</v>
      </c>
      <c r="F108" s="79">
        <f t="shared" si="14"/>
        <v>32</v>
      </c>
      <c r="G108" s="79">
        <f t="shared" si="15"/>
        <v>348</v>
      </c>
      <c r="H108" s="55"/>
      <c r="I108" s="88"/>
      <c r="J108" s="54">
        <f t="shared" si="16"/>
        <v>380</v>
      </c>
      <c r="K108" s="33"/>
    </row>
    <row r="109" spans="1:11" s="27" customFormat="1" ht="36" customHeight="1">
      <c r="A109" s="48">
        <v>425222</v>
      </c>
      <c r="B109" s="59" t="s">
        <v>146</v>
      </c>
      <c r="C109" s="54">
        <v>245</v>
      </c>
      <c r="D109" s="54">
        <v>0</v>
      </c>
      <c r="E109" s="54"/>
      <c r="F109" s="79">
        <f t="shared" si="14"/>
        <v>0</v>
      </c>
      <c r="G109" s="79">
        <f t="shared" si="15"/>
        <v>245</v>
      </c>
      <c r="H109" s="55"/>
      <c r="I109" s="88"/>
      <c r="J109" s="54">
        <f t="shared" si="16"/>
        <v>245</v>
      </c>
      <c r="K109" s="33"/>
    </row>
    <row r="110" spans="1:11" s="27" customFormat="1" ht="33.75" customHeight="1">
      <c r="A110" s="48">
        <v>425223</v>
      </c>
      <c r="B110" s="59" t="s">
        <v>147</v>
      </c>
      <c r="C110" s="54">
        <v>240</v>
      </c>
      <c r="D110" s="54">
        <v>174</v>
      </c>
      <c r="E110" s="54"/>
      <c r="F110" s="79">
        <f t="shared" si="14"/>
        <v>174</v>
      </c>
      <c r="G110" s="79">
        <f t="shared" si="15"/>
        <v>66</v>
      </c>
      <c r="H110" s="55"/>
      <c r="I110" s="88"/>
      <c r="J110" s="54">
        <f t="shared" si="16"/>
        <v>240</v>
      </c>
      <c r="K110" s="33"/>
    </row>
    <row r="111" spans="1:11" s="27" customFormat="1" ht="36" customHeight="1">
      <c r="A111" s="48">
        <v>425225</v>
      </c>
      <c r="B111" s="59" t="s">
        <v>148</v>
      </c>
      <c r="C111" s="54">
        <v>120</v>
      </c>
      <c r="D111" s="54">
        <v>0</v>
      </c>
      <c r="E111" s="54">
        <v>7</v>
      </c>
      <c r="F111" s="79">
        <f t="shared" si="14"/>
        <v>7</v>
      </c>
      <c r="G111" s="79">
        <f t="shared" si="15"/>
        <v>113</v>
      </c>
      <c r="H111" s="55"/>
      <c r="I111" s="88"/>
      <c r="J111" s="54">
        <f t="shared" si="16"/>
        <v>120</v>
      </c>
      <c r="K111" s="33"/>
    </row>
    <row r="112" spans="1:11" s="27" customFormat="1" ht="18" customHeight="1">
      <c r="A112" s="48">
        <v>425227</v>
      </c>
      <c r="B112" s="59" t="s">
        <v>149</v>
      </c>
      <c r="C112" s="54">
        <v>120</v>
      </c>
      <c r="D112" s="54">
        <v>0</v>
      </c>
      <c r="E112" s="54"/>
      <c r="F112" s="79">
        <f t="shared" si="14"/>
        <v>0</v>
      </c>
      <c r="G112" s="79">
        <f t="shared" si="15"/>
        <v>120</v>
      </c>
      <c r="H112" s="55"/>
      <c r="I112" s="88"/>
      <c r="J112" s="54">
        <f t="shared" si="16"/>
        <v>120</v>
      </c>
      <c r="K112" s="33"/>
    </row>
    <row r="113" spans="1:11" s="27" customFormat="1" ht="36.75" customHeight="1">
      <c r="A113" s="48">
        <v>425229</v>
      </c>
      <c r="B113" s="59" t="s">
        <v>150</v>
      </c>
      <c r="C113" s="54">
        <v>480</v>
      </c>
      <c r="D113" s="54">
        <v>340</v>
      </c>
      <c r="E113" s="54">
        <v>203</v>
      </c>
      <c r="F113" s="79">
        <f t="shared" si="14"/>
        <v>543</v>
      </c>
      <c r="G113" s="79">
        <f t="shared" si="15"/>
        <v>-63</v>
      </c>
      <c r="H113" s="55"/>
      <c r="I113" s="88">
        <v>200</v>
      </c>
      <c r="J113" s="54">
        <f t="shared" si="16"/>
        <v>680</v>
      </c>
      <c r="K113" s="33"/>
    </row>
    <row r="114" spans="1:11" s="27" customFormat="1" ht="36" customHeight="1">
      <c r="A114" s="50">
        <v>425252</v>
      </c>
      <c r="B114" s="59" t="s">
        <v>151</v>
      </c>
      <c r="C114" s="54">
        <v>6600</v>
      </c>
      <c r="D114" s="54">
        <v>3402</v>
      </c>
      <c r="E114" s="54">
        <v>830</v>
      </c>
      <c r="F114" s="79">
        <f t="shared" si="14"/>
        <v>4232</v>
      </c>
      <c r="G114" s="79">
        <f t="shared" si="15"/>
        <v>2368</v>
      </c>
      <c r="H114" s="55"/>
      <c r="I114" s="88"/>
      <c r="J114" s="54">
        <f t="shared" si="16"/>
        <v>6600</v>
      </c>
      <c r="K114" s="33"/>
    </row>
    <row r="115" spans="1:11" s="27" customFormat="1" ht="36" customHeight="1">
      <c r="A115" s="48">
        <v>425253</v>
      </c>
      <c r="B115" s="59" t="s">
        <v>152</v>
      </c>
      <c r="C115" s="54">
        <v>3000</v>
      </c>
      <c r="D115" s="54">
        <v>1057</v>
      </c>
      <c r="E115" s="54">
        <v>245</v>
      </c>
      <c r="F115" s="79">
        <f t="shared" si="14"/>
        <v>1302</v>
      </c>
      <c r="G115" s="79">
        <f t="shared" si="15"/>
        <v>1698</v>
      </c>
      <c r="H115" s="55"/>
      <c r="I115" s="88"/>
      <c r="J115" s="54">
        <f t="shared" si="16"/>
        <v>3000</v>
      </c>
      <c r="K115" s="33"/>
    </row>
    <row r="116" spans="1:11" s="27" customFormat="1" ht="33" customHeight="1">
      <c r="A116" s="50">
        <v>425281</v>
      </c>
      <c r="B116" s="59" t="s">
        <v>153</v>
      </c>
      <c r="C116" s="54">
        <v>960</v>
      </c>
      <c r="D116" s="54">
        <v>0</v>
      </c>
      <c r="E116" s="54"/>
      <c r="F116" s="79">
        <f t="shared" si="14"/>
        <v>0</v>
      </c>
      <c r="G116" s="79">
        <f t="shared" si="15"/>
        <v>960</v>
      </c>
      <c r="H116" s="55"/>
      <c r="I116" s="88"/>
      <c r="J116" s="54">
        <f t="shared" si="16"/>
        <v>960</v>
      </c>
      <c r="K116" s="33"/>
    </row>
    <row r="117" spans="1:11" s="27" customFormat="1" ht="18" customHeight="1">
      <c r="A117" s="48">
        <v>425291</v>
      </c>
      <c r="B117" s="59" t="s">
        <v>154</v>
      </c>
      <c r="C117" s="54">
        <v>480</v>
      </c>
      <c r="D117" s="54">
        <v>386</v>
      </c>
      <c r="E117" s="54">
        <v>58</v>
      </c>
      <c r="F117" s="79">
        <f t="shared" si="14"/>
        <v>444</v>
      </c>
      <c r="G117" s="79">
        <f t="shared" si="15"/>
        <v>36</v>
      </c>
      <c r="H117" s="55"/>
      <c r="I117" s="88"/>
      <c r="J117" s="54">
        <f t="shared" si="16"/>
        <v>480</v>
      </c>
      <c r="K117" s="33"/>
    </row>
    <row r="118" spans="1:11" s="28" customFormat="1" ht="18" customHeight="1">
      <c r="A118" s="51">
        <v>426</v>
      </c>
      <c r="B118" s="60" t="s">
        <v>155</v>
      </c>
      <c r="C118" s="57">
        <v>2926235</v>
      </c>
      <c r="D118" s="57">
        <f>D119+D120+D121+D122+D123+D124+D125+D126+D127+D128+D129+D130+D131+D132+D133+D134+D135+D136+D137+D139+D140+D141+D142+D144+D145+D146+D147+D148+D149+D150+D151+D152+D153+D154+D155+D157+D158</f>
        <v>2026779</v>
      </c>
      <c r="E118" s="57"/>
      <c r="F118" s="79">
        <f t="shared" si="14"/>
        <v>2026779</v>
      </c>
      <c r="G118" s="79">
        <f t="shared" si="15"/>
        <v>899456</v>
      </c>
      <c r="H118" s="57">
        <f>H119+H120+H121+H122+H123+H124+H125+H126+H127+H128+H129+H130+H131+H132+H133+H134+H135+H136+H137+H139+H138+H140+H141+H142+H143+H144+H145+H146+H147+H148+H149+H150+H151+H152+H153+H154+H155+H156+H157+H158</f>
        <v>1766</v>
      </c>
      <c r="I118" s="89">
        <f>I119+I120+I121+I122+I123+I124+I125+I126+I127+I128+I129+I130+I131+I132+I133+I134+I135+I136+I137+I138+I139+I140+I141+I142+I143+I144+I145+I146+I147+I148+I149+I150+I151+I152+I153+I154+I155+I156+I157+I158</f>
        <v>8562</v>
      </c>
      <c r="J118" s="57">
        <f>C118+I118</f>
        <v>2934797</v>
      </c>
      <c r="K118" s="33"/>
    </row>
    <row r="119" spans="1:11" s="27" customFormat="1" ht="18" customHeight="1">
      <c r="A119" s="48">
        <v>426111</v>
      </c>
      <c r="B119" s="59" t="s">
        <v>156</v>
      </c>
      <c r="C119" s="54">
        <v>3720</v>
      </c>
      <c r="D119" s="54">
        <v>3190</v>
      </c>
      <c r="E119" s="54">
        <v>792</v>
      </c>
      <c r="F119" s="79">
        <f t="shared" si="14"/>
        <v>3982</v>
      </c>
      <c r="G119" s="79">
        <f t="shared" si="15"/>
        <v>-262</v>
      </c>
      <c r="H119" s="54"/>
      <c r="I119" s="88">
        <v>500</v>
      </c>
      <c r="J119" s="54">
        <f aca="true" t="shared" si="17" ref="J119:J157">C119+I119</f>
        <v>4220</v>
      </c>
      <c r="K119" s="33"/>
    </row>
    <row r="120" spans="1:11" s="27" customFormat="1" ht="18" customHeight="1">
      <c r="A120" s="48">
        <v>426121</v>
      </c>
      <c r="B120" s="61" t="s">
        <v>157</v>
      </c>
      <c r="C120" s="54">
        <v>280</v>
      </c>
      <c r="D120" s="54">
        <v>129</v>
      </c>
      <c r="E120" s="54">
        <v>139</v>
      </c>
      <c r="F120" s="79">
        <f t="shared" si="14"/>
        <v>268</v>
      </c>
      <c r="G120" s="79">
        <f t="shared" si="15"/>
        <v>12</v>
      </c>
      <c r="H120" s="54"/>
      <c r="I120" s="90">
        <v>150</v>
      </c>
      <c r="J120" s="54">
        <f t="shared" si="17"/>
        <v>430</v>
      </c>
      <c r="K120" s="33"/>
    </row>
    <row r="121" spans="1:11" s="27" customFormat="1" ht="18" customHeight="1">
      <c r="A121" s="48">
        <v>426124</v>
      </c>
      <c r="B121" s="59" t="s">
        <v>158</v>
      </c>
      <c r="C121" s="54">
        <v>420</v>
      </c>
      <c r="D121" s="54">
        <v>416</v>
      </c>
      <c r="E121" s="54"/>
      <c r="F121" s="79">
        <f t="shared" si="14"/>
        <v>416</v>
      </c>
      <c r="G121" s="79">
        <f t="shared" si="15"/>
        <v>4</v>
      </c>
      <c r="H121" s="54"/>
      <c r="I121" s="88">
        <v>50</v>
      </c>
      <c r="J121" s="54">
        <f t="shared" si="17"/>
        <v>470</v>
      </c>
      <c r="K121" s="33"/>
    </row>
    <row r="122" spans="1:11" s="27" customFormat="1" ht="54" customHeight="1">
      <c r="A122" s="48">
        <v>426191</v>
      </c>
      <c r="B122" s="63" t="s">
        <v>159</v>
      </c>
      <c r="C122" s="54">
        <v>300</v>
      </c>
      <c r="D122" s="54">
        <v>46</v>
      </c>
      <c r="E122" s="54">
        <v>11</v>
      </c>
      <c r="F122" s="79">
        <f t="shared" si="14"/>
        <v>57</v>
      </c>
      <c r="G122" s="79">
        <f t="shared" si="15"/>
        <v>243</v>
      </c>
      <c r="H122" s="54"/>
      <c r="I122" s="92"/>
      <c r="J122" s="54">
        <f t="shared" si="17"/>
        <v>300</v>
      </c>
      <c r="K122" s="33"/>
    </row>
    <row r="123" spans="1:11" s="27" customFormat="1" ht="18" customHeight="1">
      <c r="A123" s="48">
        <v>426211</v>
      </c>
      <c r="B123" s="59" t="s">
        <v>160</v>
      </c>
      <c r="C123" s="54">
        <v>60</v>
      </c>
      <c r="D123" s="54">
        <v>0</v>
      </c>
      <c r="E123" s="54"/>
      <c r="F123" s="79">
        <f t="shared" si="14"/>
        <v>0</v>
      </c>
      <c r="G123" s="79">
        <f t="shared" si="15"/>
        <v>60</v>
      </c>
      <c r="H123" s="54"/>
      <c r="I123" s="88"/>
      <c r="J123" s="54">
        <f t="shared" si="17"/>
        <v>60</v>
      </c>
      <c r="K123" s="33"/>
    </row>
    <row r="124" spans="1:11" s="27" customFormat="1" ht="18" customHeight="1">
      <c r="A124" s="48">
        <v>426221</v>
      </c>
      <c r="B124" s="59" t="s">
        <v>161</v>
      </c>
      <c r="C124" s="54">
        <v>100</v>
      </c>
      <c r="D124" s="54">
        <v>11</v>
      </c>
      <c r="E124" s="54"/>
      <c r="F124" s="79">
        <f t="shared" si="14"/>
        <v>11</v>
      </c>
      <c r="G124" s="79">
        <f t="shared" si="15"/>
        <v>89</v>
      </c>
      <c r="H124" s="54"/>
      <c r="I124" s="88"/>
      <c r="J124" s="54">
        <f t="shared" si="17"/>
        <v>100</v>
      </c>
      <c r="K124" s="33"/>
    </row>
    <row r="125" spans="1:11" s="27" customFormat="1" ht="18" customHeight="1">
      <c r="A125" s="48">
        <v>426311</v>
      </c>
      <c r="B125" s="59" t="s">
        <v>162</v>
      </c>
      <c r="C125" s="54">
        <v>420</v>
      </c>
      <c r="D125" s="54">
        <v>204</v>
      </c>
      <c r="E125" s="54">
        <v>89</v>
      </c>
      <c r="F125" s="79">
        <f t="shared" si="14"/>
        <v>293</v>
      </c>
      <c r="G125" s="79">
        <f t="shared" si="15"/>
        <v>127</v>
      </c>
      <c r="H125" s="54"/>
      <c r="I125" s="88"/>
      <c r="J125" s="54">
        <f t="shared" si="17"/>
        <v>420</v>
      </c>
      <c r="K125" s="33"/>
    </row>
    <row r="126" spans="1:11" s="27" customFormat="1" ht="18" customHeight="1">
      <c r="A126" s="48">
        <v>426312</v>
      </c>
      <c r="B126" s="59" t="s">
        <v>163</v>
      </c>
      <c r="C126" s="54">
        <v>396</v>
      </c>
      <c r="D126" s="54">
        <v>212</v>
      </c>
      <c r="E126" s="54">
        <v>2</v>
      </c>
      <c r="F126" s="79">
        <f t="shared" si="14"/>
        <v>214</v>
      </c>
      <c r="G126" s="79">
        <f t="shared" si="15"/>
        <v>182</v>
      </c>
      <c r="H126" s="54"/>
      <c r="I126" s="88"/>
      <c r="J126" s="54">
        <f t="shared" si="17"/>
        <v>396</v>
      </c>
      <c r="K126" s="33"/>
    </row>
    <row r="127" spans="1:11" s="27" customFormat="1" ht="18" customHeight="1">
      <c r="A127" s="48">
        <v>426411</v>
      </c>
      <c r="B127" s="59" t="s">
        <v>164</v>
      </c>
      <c r="C127" s="54">
        <v>3600</v>
      </c>
      <c r="D127" s="54">
        <v>2400</v>
      </c>
      <c r="E127" s="54"/>
      <c r="F127" s="79">
        <f t="shared" si="14"/>
        <v>2400</v>
      </c>
      <c r="G127" s="79">
        <f t="shared" si="15"/>
        <v>1200</v>
      </c>
      <c r="H127" s="54"/>
      <c r="I127" s="88">
        <v>-700</v>
      </c>
      <c r="J127" s="54">
        <f t="shared" si="17"/>
        <v>2900</v>
      </c>
      <c r="K127" s="33"/>
    </row>
    <row r="128" spans="1:11" s="27" customFormat="1" ht="18" customHeight="1">
      <c r="A128" s="48">
        <v>426413</v>
      </c>
      <c r="B128" s="59" t="s">
        <v>165</v>
      </c>
      <c r="C128" s="54">
        <v>360</v>
      </c>
      <c r="D128" s="54">
        <v>91</v>
      </c>
      <c r="E128" s="54"/>
      <c r="F128" s="79">
        <f t="shared" si="14"/>
        <v>91</v>
      </c>
      <c r="G128" s="79">
        <f t="shared" si="15"/>
        <v>269</v>
      </c>
      <c r="H128" s="54"/>
      <c r="I128" s="88"/>
      <c r="J128" s="54">
        <f t="shared" si="17"/>
        <v>360</v>
      </c>
      <c r="K128" s="33"/>
    </row>
    <row r="129" spans="1:11" s="27" customFormat="1" ht="18" customHeight="1">
      <c r="A129" s="48">
        <v>426491</v>
      </c>
      <c r="B129" s="59" t="s">
        <v>166</v>
      </c>
      <c r="C129" s="54">
        <v>460</v>
      </c>
      <c r="D129" s="54">
        <v>374</v>
      </c>
      <c r="E129" s="54"/>
      <c r="F129" s="79">
        <f aca="true" t="shared" si="18" ref="F129:F137">D129+E129</f>
        <v>374</v>
      </c>
      <c r="G129" s="79">
        <f aca="true" t="shared" si="19" ref="G129:G160">C129-F129</f>
        <v>86</v>
      </c>
      <c r="H129" s="54"/>
      <c r="I129" s="88"/>
      <c r="J129" s="54">
        <f t="shared" si="17"/>
        <v>460</v>
      </c>
      <c r="K129" s="33"/>
    </row>
    <row r="130" spans="1:11" s="27" customFormat="1" ht="18" customHeight="1">
      <c r="A130" s="48">
        <v>426531</v>
      </c>
      <c r="B130" s="61" t="s">
        <v>167</v>
      </c>
      <c r="C130" s="54">
        <v>250</v>
      </c>
      <c r="D130" s="54">
        <v>0</v>
      </c>
      <c r="E130" s="54"/>
      <c r="F130" s="79">
        <f t="shared" si="18"/>
        <v>0</v>
      </c>
      <c r="G130" s="79">
        <f t="shared" si="19"/>
        <v>250</v>
      </c>
      <c r="H130" s="54"/>
      <c r="I130" s="90"/>
      <c r="J130" s="54">
        <f t="shared" si="17"/>
        <v>250</v>
      </c>
      <c r="K130" s="33"/>
    </row>
    <row r="131" spans="1:11" s="27" customFormat="1" ht="18" customHeight="1">
      <c r="A131" s="48">
        <v>426541</v>
      </c>
      <c r="B131" s="61" t="s">
        <v>168</v>
      </c>
      <c r="C131" s="54">
        <v>250</v>
      </c>
      <c r="D131" s="54">
        <v>239</v>
      </c>
      <c r="E131" s="54">
        <v>46</v>
      </c>
      <c r="F131" s="79">
        <f t="shared" si="18"/>
        <v>285</v>
      </c>
      <c r="G131" s="79">
        <f t="shared" si="19"/>
        <v>-35</v>
      </c>
      <c r="H131" s="54"/>
      <c r="I131" s="90">
        <v>100</v>
      </c>
      <c r="J131" s="54">
        <f t="shared" si="17"/>
        <v>350</v>
      </c>
      <c r="K131" s="33"/>
    </row>
    <row r="132" spans="1:11" s="27" customFormat="1" ht="18" customHeight="1">
      <c r="A132" s="48">
        <v>426591</v>
      </c>
      <c r="B132" s="61" t="s">
        <v>169</v>
      </c>
      <c r="C132" s="54">
        <v>333</v>
      </c>
      <c r="D132" s="54">
        <v>17</v>
      </c>
      <c r="E132" s="54"/>
      <c r="F132" s="79">
        <f t="shared" si="18"/>
        <v>17</v>
      </c>
      <c r="G132" s="79">
        <f t="shared" si="19"/>
        <v>316</v>
      </c>
      <c r="H132" s="54"/>
      <c r="I132" s="90"/>
      <c r="J132" s="54">
        <f t="shared" si="17"/>
        <v>333</v>
      </c>
      <c r="K132" s="33"/>
    </row>
    <row r="133" spans="1:11" s="27" customFormat="1" ht="21.75" customHeight="1">
      <c r="A133" s="48">
        <v>426711</v>
      </c>
      <c r="B133" s="59" t="s">
        <v>170</v>
      </c>
      <c r="C133" s="54">
        <v>1800</v>
      </c>
      <c r="D133" s="54">
        <v>1175</v>
      </c>
      <c r="E133" s="54"/>
      <c r="F133" s="79">
        <f t="shared" si="18"/>
        <v>1175</v>
      </c>
      <c r="G133" s="79">
        <f t="shared" si="19"/>
        <v>625</v>
      </c>
      <c r="H133" s="54"/>
      <c r="I133" s="88"/>
      <c r="J133" s="54">
        <f t="shared" si="17"/>
        <v>1800</v>
      </c>
      <c r="K133" s="33"/>
    </row>
    <row r="134" spans="1:11" s="27" customFormat="1" ht="18" customHeight="1">
      <c r="A134" s="48">
        <v>4267111</v>
      </c>
      <c r="B134" s="59" t="s">
        <v>171</v>
      </c>
      <c r="C134" s="54">
        <v>1800</v>
      </c>
      <c r="D134" s="54">
        <v>532</v>
      </c>
      <c r="E134" s="54">
        <v>81</v>
      </c>
      <c r="F134" s="79">
        <f t="shared" si="18"/>
        <v>613</v>
      </c>
      <c r="G134" s="79">
        <f t="shared" si="19"/>
        <v>1187</v>
      </c>
      <c r="H134" s="54"/>
      <c r="I134" s="88"/>
      <c r="J134" s="54">
        <f t="shared" si="17"/>
        <v>1800</v>
      </c>
      <c r="K134" s="33"/>
    </row>
    <row r="135" spans="1:11" s="27" customFormat="1" ht="18" customHeight="1">
      <c r="A135" s="48">
        <v>4267112</v>
      </c>
      <c r="B135" s="59" t="s">
        <v>172</v>
      </c>
      <c r="C135" s="54">
        <v>600</v>
      </c>
      <c r="D135" s="54">
        <v>531</v>
      </c>
      <c r="E135" s="54"/>
      <c r="F135" s="79">
        <f t="shared" si="18"/>
        <v>531</v>
      </c>
      <c r="G135" s="79">
        <f t="shared" si="19"/>
        <v>69</v>
      </c>
      <c r="H135" s="54"/>
      <c r="I135" s="88"/>
      <c r="J135" s="54">
        <f t="shared" si="17"/>
        <v>600</v>
      </c>
      <c r="K135" s="33"/>
    </row>
    <row r="136" spans="1:11" s="27" customFormat="1" ht="18" customHeight="1">
      <c r="A136" s="48">
        <v>426721</v>
      </c>
      <c r="B136" s="61" t="s">
        <v>173</v>
      </c>
      <c r="C136" s="54">
        <v>25805</v>
      </c>
      <c r="D136" s="54">
        <v>20371</v>
      </c>
      <c r="E136" s="54">
        <v>10032</v>
      </c>
      <c r="F136" s="79">
        <f t="shared" si="18"/>
        <v>30403</v>
      </c>
      <c r="G136" s="79">
        <f t="shared" si="19"/>
        <v>-4598</v>
      </c>
      <c r="H136" s="54">
        <v>354</v>
      </c>
      <c r="I136" s="90">
        <v>8000</v>
      </c>
      <c r="J136" s="54">
        <f t="shared" si="17"/>
        <v>33805</v>
      </c>
      <c r="K136" s="33"/>
    </row>
    <row r="137" spans="1:11" s="27" customFormat="1" ht="18" customHeight="1">
      <c r="A137" s="44">
        <v>426741</v>
      </c>
      <c r="B137" s="67" t="s">
        <v>174</v>
      </c>
      <c r="C137" s="54">
        <v>14400</v>
      </c>
      <c r="D137" s="54">
        <v>6674</v>
      </c>
      <c r="E137" s="54">
        <v>2146</v>
      </c>
      <c r="F137" s="66">
        <f t="shared" si="18"/>
        <v>8820</v>
      </c>
      <c r="G137" s="66">
        <f t="shared" si="19"/>
        <v>5580</v>
      </c>
      <c r="H137" s="54"/>
      <c r="I137" s="87"/>
      <c r="J137" s="54">
        <f t="shared" si="17"/>
        <v>14400</v>
      </c>
      <c r="K137" s="33"/>
    </row>
    <row r="138" spans="1:11" s="27" customFormat="1" ht="52.5" customHeight="1">
      <c r="A138" s="44">
        <v>4267411</v>
      </c>
      <c r="B138" s="67" t="s">
        <v>246</v>
      </c>
      <c r="C138" s="54">
        <v>432866</v>
      </c>
      <c r="D138" s="54" t="s">
        <v>3</v>
      </c>
      <c r="E138" s="54"/>
      <c r="F138" s="66">
        <v>0</v>
      </c>
      <c r="G138" s="66">
        <f t="shared" si="19"/>
        <v>432866</v>
      </c>
      <c r="H138" s="54">
        <v>12</v>
      </c>
      <c r="I138" s="87">
        <v>12</v>
      </c>
      <c r="J138" s="54">
        <f t="shared" si="17"/>
        <v>432878</v>
      </c>
      <c r="K138" s="33"/>
    </row>
    <row r="139" spans="1:11" s="27" customFormat="1" ht="36" customHeight="1">
      <c r="A139" s="44">
        <v>426751</v>
      </c>
      <c r="B139" s="67" t="s">
        <v>175</v>
      </c>
      <c r="C139" s="54">
        <v>2406447</v>
      </c>
      <c r="D139" s="54">
        <v>1977476</v>
      </c>
      <c r="E139" s="54">
        <v>678416</v>
      </c>
      <c r="F139" s="66">
        <f aca="true" t="shared" si="20" ref="F139:F170">D139+E139</f>
        <v>2655892</v>
      </c>
      <c r="G139" s="66">
        <f t="shared" si="19"/>
        <v>-249445</v>
      </c>
      <c r="H139" s="54"/>
      <c r="I139" s="87"/>
      <c r="J139" s="54">
        <f t="shared" si="17"/>
        <v>2406447</v>
      </c>
      <c r="K139" s="33"/>
    </row>
    <row r="140" spans="1:11" s="27" customFormat="1" ht="18" customHeight="1">
      <c r="A140" s="48">
        <v>4267511</v>
      </c>
      <c r="B140" s="61" t="s">
        <v>176</v>
      </c>
      <c r="C140" s="54">
        <v>350</v>
      </c>
      <c r="D140" s="54">
        <v>219</v>
      </c>
      <c r="E140" s="54">
        <v>177</v>
      </c>
      <c r="F140" s="79">
        <f t="shared" si="20"/>
        <v>396</v>
      </c>
      <c r="G140" s="79">
        <f t="shared" si="19"/>
        <v>-46</v>
      </c>
      <c r="H140" s="54"/>
      <c r="I140" s="90"/>
      <c r="J140" s="54">
        <f t="shared" si="17"/>
        <v>350</v>
      </c>
      <c r="K140" s="33"/>
    </row>
    <row r="141" spans="1:11" ht="70.5" customHeight="1">
      <c r="A141" s="44">
        <v>426791</v>
      </c>
      <c r="B141" s="67" t="s">
        <v>177</v>
      </c>
      <c r="C141" s="54">
        <v>4200</v>
      </c>
      <c r="D141" s="54">
        <v>518</v>
      </c>
      <c r="E141" s="54">
        <v>52</v>
      </c>
      <c r="F141" s="79">
        <f t="shared" si="20"/>
        <v>570</v>
      </c>
      <c r="G141" s="79">
        <f t="shared" si="19"/>
        <v>3630</v>
      </c>
      <c r="H141" s="54">
        <v>400</v>
      </c>
      <c r="I141" s="87"/>
      <c r="J141" s="54">
        <f t="shared" si="17"/>
        <v>4200</v>
      </c>
      <c r="K141" s="33"/>
    </row>
    <row r="142" spans="1:11" s="27" customFormat="1" ht="18" customHeight="1">
      <c r="A142" s="48">
        <v>4267911</v>
      </c>
      <c r="B142" s="59" t="s">
        <v>178</v>
      </c>
      <c r="C142" s="54">
        <v>2160</v>
      </c>
      <c r="D142" s="54">
        <v>1641</v>
      </c>
      <c r="E142" s="54">
        <v>238</v>
      </c>
      <c r="F142" s="79">
        <f t="shared" si="20"/>
        <v>1879</v>
      </c>
      <c r="G142" s="79">
        <f t="shared" si="19"/>
        <v>281</v>
      </c>
      <c r="H142" s="54">
        <v>400</v>
      </c>
      <c r="I142" s="88"/>
      <c r="J142" s="54">
        <f t="shared" si="17"/>
        <v>2160</v>
      </c>
      <c r="K142" s="33"/>
    </row>
    <row r="143" spans="1:11" s="27" customFormat="1" ht="18" customHeight="1">
      <c r="A143" s="48">
        <v>4267912</v>
      </c>
      <c r="B143" s="59" t="s">
        <v>179</v>
      </c>
      <c r="C143" s="54">
        <v>0</v>
      </c>
      <c r="D143" s="54">
        <v>0</v>
      </c>
      <c r="E143" s="54"/>
      <c r="F143" s="79">
        <f t="shared" si="20"/>
        <v>0</v>
      </c>
      <c r="G143" s="79">
        <f t="shared" si="19"/>
        <v>0</v>
      </c>
      <c r="H143" s="55"/>
      <c r="I143" s="88"/>
      <c r="J143" s="54">
        <f t="shared" si="17"/>
        <v>0</v>
      </c>
      <c r="K143" s="33"/>
    </row>
    <row r="144" spans="1:11" s="27" customFormat="1" ht="18" customHeight="1">
      <c r="A144" s="48">
        <v>4267913</v>
      </c>
      <c r="B144" s="59" t="s">
        <v>180</v>
      </c>
      <c r="C144" s="54">
        <v>600</v>
      </c>
      <c r="D144" s="54">
        <v>484</v>
      </c>
      <c r="E144" s="54">
        <v>26</v>
      </c>
      <c r="F144" s="79">
        <f t="shared" si="20"/>
        <v>510</v>
      </c>
      <c r="G144" s="79">
        <f t="shared" si="19"/>
        <v>90</v>
      </c>
      <c r="H144" s="55">
        <v>200</v>
      </c>
      <c r="I144" s="88"/>
      <c r="J144" s="54">
        <f t="shared" si="17"/>
        <v>600</v>
      </c>
      <c r="K144" s="33"/>
    </row>
    <row r="145" spans="1:11" s="27" customFormat="1" ht="18" customHeight="1">
      <c r="A145" s="48">
        <v>4267914</v>
      </c>
      <c r="B145" s="59" t="s">
        <v>181</v>
      </c>
      <c r="C145" s="54">
        <v>600</v>
      </c>
      <c r="D145" s="54">
        <v>185</v>
      </c>
      <c r="E145" s="54">
        <v>52</v>
      </c>
      <c r="F145" s="79">
        <f t="shared" si="20"/>
        <v>237</v>
      </c>
      <c r="G145" s="79">
        <f t="shared" si="19"/>
        <v>363</v>
      </c>
      <c r="H145" s="55"/>
      <c r="I145" s="88"/>
      <c r="J145" s="54">
        <f t="shared" si="17"/>
        <v>600</v>
      </c>
      <c r="K145" s="33"/>
    </row>
    <row r="146" spans="1:11" s="27" customFormat="1" ht="23.25" customHeight="1">
      <c r="A146" s="44">
        <v>4267915</v>
      </c>
      <c r="B146" s="53" t="s">
        <v>182</v>
      </c>
      <c r="C146" s="54">
        <v>1100</v>
      </c>
      <c r="D146" s="54">
        <v>632</v>
      </c>
      <c r="E146" s="54">
        <v>190</v>
      </c>
      <c r="F146" s="79">
        <f t="shared" si="20"/>
        <v>822</v>
      </c>
      <c r="G146" s="79">
        <f t="shared" si="19"/>
        <v>278</v>
      </c>
      <c r="H146" s="55">
        <v>200</v>
      </c>
      <c r="I146" s="85"/>
      <c r="J146" s="54">
        <f t="shared" si="17"/>
        <v>1100</v>
      </c>
      <c r="K146" s="33"/>
    </row>
    <row r="147" spans="1:11" s="27" customFormat="1" ht="18" customHeight="1">
      <c r="A147" s="44">
        <v>4267916</v>
      </c>
      <c r="B147" s="53" t="s">
        <v>183</v>
      </c>
      <c r="C147" s="54">
        <v>4100</v>
      </c>
      <c r="D147" s="54">
        <v>1368</v>
      </c>
      <c r="E147" s="54">
        <v>762</v>
      </c>
      <c r="F147" s="79">
        <f t="shared" si="20"/>
        <v>2130</v>
      </c>
      <c r="G147" s="79">
        <f t="shared" si="19"/>
        <v>1970</v>
      </c>
      <c r="H147" s="55"/>
      <c r="I147" s="85"/>
      <c r="J147" s="54">
        <f t="shared" si="17"/>
        <v>4100</v>
      </c>
      <c r="K147" s="33"/>
    </row>
    <row r="148" spans="1:11" s="27" customFormat="1" ht="18" customHeight="1">
      <c r="A148" s="48">
        <v>4267917</v>
      </c>
      <c r="B148" s="59" t="s">
        <v>184</v>
      </c>
      <c r="C148" s="54">
        <v>10800</v>
      </c>
      <c r="D148" s="54">
        <v>3826</v>
      </c>
      <c r="E148" s="54">
        <v>2551</v>
      </c>
      <c r="F148" s="79">
        <f t="shared" si="20"/>
        <v>6377</v>
      </c>
      <c r="G148" s="79">
        <f t="shared" si="19"/>
        <v>4423</v>
      </c>
      <c r="H148" s="55">
        <v>200</v>
      </c>
      <c r="I148" s="88"/>
      <c r="J148" s="54">
        <f t="shared" si="17"/>
        <v>10800</v>
      </c>
      <c r="K148" s="33"/>
    </row>
    <row r="149" spans="1:11" s="27" customFormat="1" ht="18" customHeight="1">
      <c r="A149" s="48">
        <v>426811</v>
      </c>
      <c r="B149" s="59" t="s">
        <v>185</v>
      </c>
      <c r="C149" s="54">
        <v>960</v>
      </c>
      <c r="D149" s="54">
        <v>533</v>
      </c>
      <c r="E149" s="54">
        <v>538</v>
      </c>
      <c r="F149" s="79">
        <f t="shared" si="20"/>
        <v>1071</v>
      </c>
      <c r="G149" s="79">
        <f t="shared" si="19"/>
        <v>-111</v>
      </c>
      <c r="H149" s="55"/>
      <c r="I149" s="88"/>
      <c r="J149" s="54">
        <f t="shared" si="17"/>
        <v>960</v>
      </c>
      <c r="K149" s="33"/>
    </row>
    <row r="150" spans="1:11" s="27" customFormat="1" ht="18" customHeight="1">
      <c r="A150" s="48">
        <v>426821</v>
      </c>
      <c r="B150" s="61" t="s">
        <v>186</v>
      </c>
      <c r="C150" s="54">
        <v>2560</v>
      </c>
      <c r="D150" s="54">
        <v>1411</v>
      </c>
      <c r="E150" s="54"/>
      <c r="F150" s="79">
        <f t="shared" si="20"/>
        <v>1411</v>
      </c>
      <c r="G150" s="79">
        <f t="shared" si="19"/>
        <v>1149</v>
      </c>
      <c r="H150" s="55"/>
      <c r="I150" s="90"/>
      <c r="J150" s="54">
        <f t="shared" si="17"/>
        <v>2560</v>
      </c>
      <c r="K150" s="33"/>
    </row>
    <row r="151" spans="1:11" s="27" customFormat="1" ht="36" customHeight="1">
      <c r="A151" s="48">
        <v>426822</v>
      </c>
      <c r="B151" s="61" t="s">
        <v>187</v>
      </c>
      <c r="C151" s="54">
        <v>960</v>
      </c>
      <c r="D151" s="54">
        <v>762</v>
      </c>
      <c r="E151" s="54">
        <v>462</v>
      </c>
      <c r="F151" s="79">
        <f t="shared" si="20"/>
        <v>1224</v>
      </c>
      <c r="G151" s="79">
        <f t="shared" si="19"/>
        <v>-264</v>
      </c>
      <c r="H151" s="55"/>
      <c r="I151" s="90">
        <v>400</v>
      </c>
      <c r="J151" s="54">
        <f t="shared" si="17"/>
        <v>1360</v>
      </c>
      <c r="K151" s="33"/>
    </row>
    <row r="152" spans="1:11" s="27" customFormat="1" ht="36" customHeight="1">
      <c r="A152" s="48">
        <v>426829</v>
      </c>
      <c r="B152" s="61" t="s">
        <v>188</v>
      </c>
      <c r="C152" s="54">
        <v>100</v>
      </c>
      <c r="D152" s="54">
        <v>20</v>
      </c>
      <c r="E152" s="54"/>
      <c r="F152" s="79">
        <f t="shared" si="20"/>
        <v>20</v>
      </c>
      <c r="G152" s="79">
        <f t="shared" si="19"/>
        <v>80</v>
      </c>
      <c r="H152" s="55"/>
      <c r="I152" s="90"/>
      <c r="J152" s="54">
        <f t="shared" si="17"/>
        <v>100</v>
      </c>
      <c r="K152" s="33"/>
    </row>
    <row r="153" spans="1:11" s="27" customFormat="1" ht="36" customHeight="1">
      <c r="A153" s="48">
        <v>426911</v>
      </c>
      <c r="B153" s="59" t="s">
        <v>189</v>
      </c>
      <c r="C153" s="54">
        <v>544</v>
      </c>
      <c r="D153" s="54">
        <v>254</v>
      </c>
      <c r="E153" s="54">
        <v>27</v>
      </c>
      <c r="F153" s="79">
        <f t="shared" si="20"/>
        <v>281</v>
      </c>
      <c r="G153" s="79">
        <f t="shared" si="19"/>
        <v>263</v>
      </c>
      <c r="H153" s="55"/>
      <c r="I153" s="88"/>
      <c r="J153" s="54">
        <f t="shared" si="17"/>
        <v>544</v>
      </c>
      <c r="K153" s="33"/>
    </row>
    <row r="154" spans="1:11" s="27" customFormat="1" ht="18" customHeight="1">
      <c r="A154" s="48">
        <v>426912</v>
      </c>
      <c r="B154" s="61" t="s">
        <v>190</v>
      </c>
      <c r="C154" s="54">
        <v>444</v>
      </c>
      <c r="D154" s="54">
        <v>2</v>
      </c>
      <c r="E154" s="54"/>
      <c r="F154" s="79">
        <f t="shared" si="20"/>
        <v>2</v>
      </c>
      <c r="G154" s="79">
        <f t="shared" si="19"/>
        <v>442</v>
      </c>
      <c r="H154" s="55"/>
      <c r="I154" s="90">
        <v>-100</v>
      </c>
      <c r="J154" s="54">
        <f t="shared" si="17"/>
        <v>344</v>
      </c>
      <c r="K154" s="33"/>
    </row>
    <row r="155" spans="1:11" s="27" customFormat="1" ht="18" customHeight="1">
      <c r="A155" s="48">
        <v>426913</v>
      </c>
      <c r="B155" s="61" t="s">
        <v>191</v>
      </c>
      <c r="C155" s="54">
        <v>420</v>
      </c>
      <c r="D155" s="54">
        <v>325</v>
      </c>
      <c r="E155" s="54">
        <v>216</v>
      </c>
      <c r="F155" s="79">
        <f t="shared" si="20"/>
        <v>541</v>
      </c>
      <c r="G155" s="79">
        <f t="shared" si="19"/>
        <v>-121</v>
      </c>
      <c r="H155" s="55"/>
      <c r="I155" s="90">
        <v>150</v>
      </c>
      <c r="J155" s="54">
        <f t="shared" si="17"/>
        <v>570</v>
      </c>
      <c r="K155" s="33"/>
    </row>
    <row r="156" spans="1:11" s="27" customFormat="1" ht="18" customHeight="1">
      <c r="A156" s="48">
        <v>426914</v>
      </c>
      <c r="B156" s="61" t="s">
        <v>192</v>
      </c>
      <c r="C156" s="54">
        <v>70</v>
      </c>
      <c r="D156" s="54">
        <v>0</v>
      </c>
      <c r="E156" s="54"/>
      <c r="F156" s="79">
        <f t="shared" si="20"/>
        <v>0</v>
      </c>
      <c r="G156" s="79">
        <f t="shared" si="19"/>
        <v>70</v>
      </c>
      <c r="H156" s="55"/>
      <c r="I156" s="90"/>
      <c r="J156" s="54">
        <f t="shared" si="17"/>
        <v>70</v>
      </c>
      <c r="K156" s="33"/>
    </row>
    <row r="157" spans="1:11" s="27" customFormat="1" ht="18" customHeight="1">
      <c r="A157" s="48">
        <v>426915</v>
      </c>
      <c r="B157" s="61" t="s">
        <v>193</v>
      </c>
      <c r="C157" s="54">
        <v>400</v>
      </c>
      <c r="D157" s="54">
        <v>87</v>
      </c>
      <c r="E157" s="54"/>
      <c r="F157" s="79">
        <f t="shared" si="20"/>
        <v>87</v>
      </c>
      <c r="G157" s="79">
        <f t="shared" si="19"/>
        <v>313</v>
      </c>
      <c r="H157" s="55"/>
      <c r="I157" s="90"/>
      <c r="J157" s="54">
        <f t="shared" si="17"/>
        <v>400</v>
      </c>
      <c r="K157" s="33"/>
    </row>
    <row r="158" spans="1:11" s="27" customFormat="1" ht="36" customHeight="1">
      <c r="A158" s="48">
        <v>426919</v>
      </c>
      <c r="B158" s="61" t="s">
        <v>194</v>
      </c>
      <c r="C158" s="54">
        <v>1200</v>
      </c>
      <c r="D158" s="54">
        <v>424</v>
      </c>
      <c r="E158" s="54">
        <v>158</v>
      </c>
      <c r="F158" s="79">
        <f t="shared" si="20"/>
        <v>582</v>
      </c>
      <c r="G158" s="79">
        <f t="shared" si="19"/>
        <v>618</v>
      </c>
      <c r="H158" s="55"/>
      <c r="I158" s="90"/>
      <c r="J158" s="54">
        <f aca="true" t="shared" si="21" ref="J158:J167">C158+I158</f>
        <v>1200</v>
      </c>
      <c r="K158" s="33"/>
    </row>
    <row r="159" spans="1:11" s="28" customFormat="1" ht="28.5" customHeight="1">
      <c r="A159" s="51">
        <v>44</v>
      </c>
      <c r="B159" s="60" t="s">
        <v>195</v>
      </c>
      <c r="C159" s="57">
        <v>550</v>
      </c>
      <c r="D159" s="57">
        <f>D160</f>
        <v>2</v>
      </c>
      <c r="E159" s="57"/>
      <c r="F159" s="79">
        <f t="shared" si="20"/>
        <v>2</v>
      </c>
      <c r="G159" s="79">
        <f t="shared" si="19"/>
        <v>548</v>
      </c>
      <c r="H159" s="57">
        <f>H160</f>
        <v>0</v>
      </c>
      <c r="I159" s="89">
        <f>I160</f>
        <v>-350</v>
      </c>
      <c r="J159" s="57">
        <f t="shared" si="21"/>
        <v>200</v>
      </c>
      <c r="K159" s="33"/>
    </row>
    <row r="160" spans="1:11" s="28" customFormat="1" ht="18" customHeight="1">
      <c r="A160" s="51">
        <v>444</v>
      </c>
      <c r="B160" s="60" t="s">
        <v>196</v>
      </c>
      <c r="C160" s="57">
        <v>550</v>
      </c>
      <c r="D160" s="57">
        <f>D162</f>
        <v>2</v>
      </c>
      <c r="E160" s="57"/>
      <c r="F160" s="79">
        <f t="shared" si="20"/>
        <v>2</v>
      </c>
      <c r="G160" s="79">
        <f t="shared" si="19"/>
        <v>548</v>
      </c>
      <c r="H160" s="57">
        <f>H161+H162</f>
        <v>0</v>
      </c>
      <c r="I160" s="89">
        <f>I161+I162</f>
        <v>-350</v>
      </c>
      <c r="J160" s="57">
        <f t="shared" si="21"/>
        <v>200</v>
      </c>
      <c r="K160" s="33"/>
    </row>
    <row r="161" spans="1:11" s="27" customFormat="1" ht="18" customHeight="1">
      <c r="A161" s="50">
        <v>444111</v>
      </c>
      <c r="B161" s="59" t="s">
        <v>197</v>
      </c>
      <c r="C161" s="54">
        <v>100</v>
      </c>
      <c r="D161" s="54">
        <v>0</v>
      </c>
      <c r="E161" s="54"/>
      <c r="F161" s="79">
        <f t="shared" si="20"/>
        <v>0</v>
      </c>
      <c r="G161" s="79">
        <f aca="true" t="shared" si="22" ref="G161:G192">C161-F161</f>
        <v>100</v>
      </c>
      <c r="H161" s="55"/>
      <c r="I161" s="88">
        <v>-50</v>
      </c>
      <c r="J161" s="54">
        <f t="shared" si="21"/>
        <v>50</v>
      </c>
      <c r="K161" s="33"/>
    </row>
    <row r="162" spans="1:11" s="27" customFormat="1" ht="18" customHeight="1">
      <c r="A162" s="50">
        <v>444211</v>
      </c>
      <c r="B162" s="59" t="s">
        <v>198</v>
      </c>
      <c r="C162" s="54">
        <v>450</v>
      </c>
      <c r="D162" s="54">
        <v>2</v>
      </c>
      <c r="E162" s="54"/>
      <c r="F162" s="79">
        <f t="shared" si="20"/>
        <v>2</v>
      </c>
      <c r="G162" s="79">
        <f t="shared" si="22"/>
        <v>448</v>
      </c>
      <c r="H162" s="55"/>
      <c r="I162" s="88">
        <v>-300</v>
      </c>
      <c r="J162" s="54">
        <f t="shared" si="21"/>
        <v>150</v>
      </c>
      <c r="K162" s="33"/>
    </row>
    <row r="163" spans="1:11" s="27" customFormat="1" ht="18" customHeight="1">
      <c r="A163" s="51">
        <v>46</v>
      </c>
      <c r="B163" s="60" t="s">
        <v>199</v>
      </c>
      <c r="C163" s="57">
        <v>1920</v>
      </c>
      <c r="D163" s="57">
        <f>D164</f>
        <v>1460</v>
      </c>
      <c r="E163" s="57"/>
      <c r="F163" s="79">
        <f t="shared" si="20"/>
        <v>1460</v>
      </c>
      <c r="G163" s="79">
        <f t="shared" si="22"/>
        <v>460</v>
      </c>
      <c r="H163" s="57">
        <f>H164</f>
        <v>0</v>
      </c>
      <c r="I163" s="89">
        <f>I164</f>
        <v>0</v>
      </c>
      <c r="J163" s="57">
        <f t="shared" si="21"/>
        <v>1920</v>
      </c>
      <c r="K163" s="33"/>
    </row>
    <row r="164" spans="1:11" s="27" customFormat="1" ht="18" customHeight="1">
      <c r="A164" s="51">
        <v>465</v>
      </c>
      <c r="B164" s="60" t="s">
        <v>200</v>
      </c>
      <c r="C164" s="57">
        <v>1920</v>
      </c>
      <c r="D164" s="57">
        <f>D165</f>
        <v>1460</v>
      </c>
      <c r="E164" s="57"/>
      <c r="F164" s="79">
        <f t="shared" si="20"/>
        <v>1460</v>
      </c>
      <c r="G164" s="79">
        <f t="shared" si="22"/>
        <v>460</v>
      </c>
      <c r="H164" s="57">
        <f>H165</f>
        <v>0</v>
      </c>
      <c r="I164" s="89">
        <f>I165</f>
        <v>0</v>
      </c>
      <c r="J164" s="57">
        <f t="shared" si="21"/>
        <v>1920</v>
      </c>
      <c r="K164" s="33"/>
    </row>
    <row r="165" spans="1:11" s="27" customFormat="1" ht="18" customHeight="1">
      <c r="A165" s="50">
        <v>465112</v>
      </c>
      <c r="B165" s="59" t="s">
        <v>201</v>
      </c>
      <c r="C165" s="54">
        <v>1920</v>
      </c>
      <c r="D165" s="54">
        <v>1460</v>
      </c>
      <c r="E165" s="54"/>
      <c r="F165" s="79">
        <f t="shared" si="20"/>
        <v>1460</v>
      </c>
      <c r="G165" s="79">
        <f t="shared" si="22"/>
        <v>460</v>
      </c>
      <c r="H165" s="55"/>
      <c r="I165" s="88"/>
      <c r="J165" s="54">
        <f t="shared" si="21"/>
        <v>1920</v>
      </c>
      <c r="K165" s="33"/>
    </row>
    <row r="166" spans="1:11" s="28" customFormat="1" ht="18" customHeight="1">
      <c r="A166" s="51">
        <v>48</v>
      </c>
      <c r="B166" s="60" t="s">
        <v>202</v>
      </c>
      <c r="C166" s="57">
        <v>2500</v>
      </c>
      <c r="D166" s="57">
        <f>D167+D174</f>
        <v>471</v>
      </c>
      <c r="E166" s="57"/>
      <c r="F166" s="79">
        <f t="shared" si="20"/>
        <v>471</v>
      </c>
      <c r="G166" s="79">
        <f t="shared" si="22"/>
        <v>2029</v>
      </c>
      <c r="H166" s="57">
        <f>H167+H174</f>
        <v>0</v>
      </c>
      <c r="I166" s="89">
        <f>I167+I174</f>
        <v>0</v>
      </c>
      <c r="J166" s="57">
        <f t="shared" si="21"/>
        <v>2500</v>
      </c>
      <c r="K166" s="33"/>
    </row>
    <row r="167" spans="1:11" s="28" customFormat="1" ht="18" customHeight="1">
      <c r="A167" s="49">
        <v>482</v>
      </c>
      <c r="B167" s="60" t="s">
        <v>203</v>
      </c>
      <c r="C167" s="57">
        <v>1500</v>
      </c>
      <c r="D167" s="57">
        <f>D168+D169+D170+D171+D172+D173</f>
        <v>471</v>
      </c>
      <c r="E167" s="57"/>
      <c r="F167" s="79">
        <f t="shared" si="20"/>
        <v>471</v>
      </c>
      <c r="G167" s="79">
        <f t="shared" si="22"/>
        <v>1029</v>
      </c>
      <c r="H167" s="57">
        <f>H168+H169+H170+H171+H172+H173</f>
        <v>0</v>
      </c>
      <c r="I167" s="89">
        <f>I168+I169+I170+I171+I172+I173</f>
        <v>0</v>
      </c>
      <c r="J167" s="57">
        <f t="shared" si="21"/>
        <v>1500</v>
      </c>
      <c r="K167" s="33"/>
    </row>
    <row r="168" spans="1:11" s="27" customFormat="1" ht="18" customHeight="1">
      <c r="A168" s="50">
        <v>482141</v>
      </c>
      <c r="B168" s="59" t="s">
        <v>204</v>
      </c>
      <c r="C168" s="54">
        <v>100</v>
      </c>
      <c r="D168" s="54">
        <v>28</v>
      </c>
      <c r="E168" s="54"/>
      <c r="F168" s="79">
        <f t="shared" si="20"/>
        <v>28</v>
      </c>
      <c r="G168" s="79">
        <f t="shared" si="22"/>
        <v>72</v>
      </c>
      <c r="H168" s="55"/>
      <c r="I168" s="88"/>
      <c r="J168" s="54">
        <f aca="true" t="shared" si="23" ref="J168:J173">C168+I168</f>
        <v>100</v>
      </c>
      <c r="K168" s="33"/>
    </row>
    <row r="169" spans="1:11" s="27" customFormat="1" ht="18" customHeight="1">
      <c r="A169" s="50">
        <v>482211</v>
      </c>
      <c r="B169" s="59" t="s">
        <v>205</v>
      </c>
      <c r="C169" s="54">
        <v>250</v>
      </c>
      <c r="D169" s="54">
        <v>185</v>
      </c>
      <c r="E169" s="54"/>
      <c r="F169" s="79">
        <f t="shared" si="20"/>
        <v>185</v>
      </c>
      <c r="G169" s="79">
        <f t="shared" si="22"/>
        <v>65</v>
      </c>
      <c r="H169" s="55"/>
      <c r="I169" s="88"/>
      <c r="J169" s="54">
        <f t="shared" si="23"/>
        <v>250</v>
      </c>
      <c r="K169" s="33"/>
    </row>
    <row r="170" spans="1:11" s="27" customFormat="1" ht="18" customHeight="1">
      <c r="A170" s="50">
        <v>482241</v>
      </c>
      <c r="B170" s="59" t="s">
        <v>206</v>
      </c>
      <c r="C170" s="54">
        <v>100</v>
      </c>
      <c r="D170" s="54">
        <v>24</v>
      </c>
      <c r="E170" s="54"/>
      <c r="F170" s="79">
        <f t="shared" si="20"/>
        <v>24</v>
      </c>
      <c r="G170" s="79">
        <f t="shared" si="22"/>
        <v>76</v>
      </c>
      <c r="H170" s="55"/>
      <c r="I170" s="88"/>
      <c r="J170" s="54">
        <f t="shared" si="23"/>
        <v>100</v>
      </c>
      <c r="K170" s="33"/>
    </row>
    <row r="171" spans="1:11" s="27" customFormat="1" ht="18" customHeight="1">
      <c r="A171" s="48">
        <v>482251</v>
      </c>
      <c r="B171" s="59" t="s">
        <v>207</v>
      </c>
      <c r="C171" s="54">
        <v>800</v>
      </c>
      <c r="D171" s="54">
        <v>232</v>
      </c>
      <c r="E171" s="54"/>
      <c r="F171" s="79">
        <f aca="true" t="shared" si="24" ref="F171:F200">D171+E171</f>
        <v>232</v>
      </c>
      <c r="G171" s="79">
        <f t="shared" si="22"/>
        <v>568</v>
      </c>
      <c r="H171" s="55"/>
      <c r="I171" s="88"/>
      <c r="J171" s="54">
        <f t="shared" si="23"/>
        <v>800</v>
      </c>
      <c r="K171" s="33"/>
    </row>
    <row r="172" spans="1:11" s="27" customFormat="1" ht="18" customHeight="1">
      <c r="A172" s="48">
        <v>482294</v>
      </c>
      <c r="B172" s="59" t="s">
        <v>208</v>
      </c>
      <c r="C172" s="54">
        <v>200</v>
      </c>
      <c r="D172" s="54">
        <v>0</v>
      </c>
      <c r="E172" s="54"/>
      <c r="F172" s="79">
        <f t="shared" si="24"/>
        <v>0</v>
      </c>
      <c r="G172" s="79">
        <f t="shared" si="22"/>
        <v>200</v>
      </c>
      <c r="H172" s="55"/>
      <c r="I172" s="88"/>
      <c r="J172" s="54">
        <f t="shared" si="23"/>
        <v>200</v>
      </c>
      <c r="K172" s="33"/>
    </row>
    <row r="173" spans="1:11" s="27" customFormat="1" ht="18" customHeight="1">
      <c r="A173" s="48">
        <v>482341</v>
      </c>
      <c r="B173" s="59" t="s">
        <v>209</v>
      </c>
      <c r="C173" s="54">
        <v>50</v>
      </c>
      <c r="D173" s="54">
        <v>2</v>
      </c>
      <c r="E173" s="54"/>
      <c r="F173" s="79">
        <f t="shared" si="24"/>
        <v>2</v>
      </c>
      <c r="G173" s="79">
        <f t="shared" si="22"/>
        <v>48</v>
      </c>
      <c r="H173" s="55"/>
      <c r="I173" s="88"/>
      <c r="J173" s="54">
        <f t="shared" si="23"/>
        <v>50</v>
      </c>
      <c r="K173" s="33"/>
    </row>
    <row r="174" spans="1:11" s="28" customFormat="1" ht="18" customHeight="1">
      <c r="A174" s="51">
        <v>483</v>
      </c>
      <c r="B174" s="64" t="s">
        <v>210</v>
      </c>
      <c r="C174" s="57">
        <v>1000</v>
      </c>
      <c r="D174" s="57">
        <v>0</v>
      </c>
      <c r="E174" s="57"/>
      <c r="F174" s="79">
        <f t="shared" si="24"/>
        <v>0</v>
      </c>
      <c r="G174" s="79">
        <f t="shared" si="22"/>
        <v>1000</v>
      </c>
      <c r="H174" s="57">
        <f>H175+H176+H177</f>
        <v>0</v>
      </c>
      <c r="I174" s="93">
        <f>I175+I176+I177</f>
        <v>0</v>
      </c>
      <c r="J174" s="57">
        <f aca="true" t="shared" si="25" ref="J174:J182">C174+I174</f>
        <v>1000</v>
      </c>
      <c r="K174" s="33"/>
    </row>
    <row r="175" spans="1:11" s="27" customFormat="1" ht="18" customHeight="1">
      <c r="A175" s="48">
        <v>483111</v>
      </c>
      <c r="B175" s="59" t="s">
        <v>211</v>
      </c>
      <c r="C175" s="54">
        <v>100</v>
      </c>
      <c r="D175" s="54">
        <v>0</v>
      </c>
      <c r="E175" s="54"/>
      <c r="F175" s="79">
        <f t="shared" si="24"/>
        <v>0</v>
      </c>
      <c r="G175" s="79">
        <f t="shared" si="22"/>
        <v>100</v>
      </c>
      <c r="H175" s="55"/>
      <c r="I175" s="88"/>
      <c r="J175" s="54">
        <f t="shared" si="25"/>
        <v>100</v>
      </c>
      <c r="K175" s="33"/>
    </row>
    <row r="176" spans="1:11" s="27" customFormat="1" ht="18" customHeight="1">
      <c r="A176" s="48">
        <v>483112</v>
      </c>
      <c r="B176" s="59" t="s">
        <v>212</v>
      </c>
      <c r="C176" s="54">
        <v>400</v>
      </c>
      <c r="D176" s="54">
        <v>0</v>
      </c>
      <c r="E176" s="54"/>
      <c r="F176" s="79">
        <f t="shared" si="24"/>
        <v>0</v>
      </c>
      <c r="G176" s="79">
        <f t="shared" si="22"/>
        <v>400</v>
      </c>
      <c r="H176" s="55"/>
      <c r="I176" s="88"/>
      <c r="J176" s="54">
        <f t="shared" si="25"/>
        <v>400</v>
      </c>
      <c r="K176" s="33"/>
    </row>
    <row r="177" spans="1:11" s="27" customFormat="1" ht="18" customHeight="1">
      <c r="A177" s="48">
        <v>483113</v>
      </c>
      <c r="B177" s="59" t="s">
        <v>213</v>
      </c>
      <c r="C177" s="54">
        <v>500</v>
      </c>
      <c r="D177" s="54">
        <v>0</v>
      </c>
      <c r="E177" s="54"/>
      <c r="F177" s="79">
        <f t="shared" si="24"/>
        <v>0</v>
      </c>
      <c r="G177" s="79">
        <f t="shared" si="22"/>
        <v>500</v>
      </c>
      <c r="H177" s="55"/>
      <c r="I177" s="88"/>
      <c r="J177" s="54">
        <f t="shared" si="25"/>
        <v>500</v>
      </c>
      <c r="K177" s="33"/>
    </row>
    <row r="178" spans="1:11" s="28" customFormat="1" ht="24.75" customHeight="1">
      <c r="A178" s="52">
        <v>5</v>
      </c>
      <c r="B178" s="65" t="s">
        <v>214</v>
      </c>
      <c r="C178" s="66">
        <v>7718</v>
      </c>
      <c r="D178" s="66">
        <f>D180+D182</f>
        <v>1677</v>
      </c>
      <c r="E178" s="66">
        <f>E179+E180+E181+E182</f>
        <v>1353</v>
      </c>
      <c r="F178" s="79">
        <f t="shared" si="24"/>
        <v>3030</v>
      </c>
      <c r="G178" s="79">
        <f t="shared" si="22"/>
        <v>4688</v>
      </c>
      <c r="H178" s="66">
        <f>H179</f>
        <v>0</v>
      </c>
      <c r="I178" s="94">
        <f>I179</f>
        <v>15200</v>
      </c>
      <c r="J178" s="57">
        <f t="shared" si="25"/>
        <v>22918</v>
      </c>
      <c r="K178" s="33"/>
    </row>
    <row r="179" spans="1:11" s="27" customFormat="1" ht="18" customHeight="1">
      <c r="A179" s="49">
        <v>51</v>
      </c>
      <c r="B179" s="60" t="s">
        <v>215</v>
      </c>
      <c r="C179" s="57">
        <v>7718</v>
      </c>
      <c r="D179" s="57">
        <v>0</v>
      </c>
      <c r="E179" s="57"/>
      <c r="F179" s="79">
        <f t="shared" si="24"/>
        <v>0</v>
      </c>
      <c r="G179" s="79">
        <f t="shared" si="22"/>
        <v>7718</v>
      </c>
      <c r="H179" s="57">
        <f>H180+H182+H198</f>
        <v>0</v>
      </c>
      <c r="I179" s="89">
        <f>I180+I182+I198</f>
        <v>15200</v>
      </c>
      <c r="J179" s="57">
        <f t="shared" si="25"/>
        <v>22918</v>
      </c>
      <c r="K179" s="33"/>
    </row>
    <row r="180" spans="1:11" s="27" customFormat="1" ht="18" customHeight="1">
      <c r="A180" s="49">
        <v>511</v>
      </c>
      <c r="B180" s="60" t="s">
        <v>240</v>
      </c>
      <c r="C180" s="57">
        <v>1028</v>
      </c>
      <c r="D180" s="57">
        <f>D181</f>
        <v>431</v>
      </c>
      <c r="E180" s="57"/>
      <c r="F180" s="79">
        <f t="shared" si="24"/>
        <v>431</v>
      </c>
      <c r="G180" s="79">
        <f t="shared" si="22"/>
        <v>597</v>
      </c>
      <c r="H180" s="57">
        <f>H181</f>
        <v>0</v>
      </c>
      <c r="I180" s="89">
        <f>I181</f>
        <v>0</v>
      </c>
      <c r="J180" s="57">
        <f t="shared" si="25"/>
        <v>1028</v>
      </c>
      <c r="K180" s="33"/>
    </row>
    <row r="181" spans="1:11" s="27" customFormat="1" ht="35.25" customHeight="1">
      <c r="A181" s="48">
        <v>511322</v>
      </c>
      <c r="B181" s="59" t="s">
        <v>239</v>
      </c>
      <c r="C181" s="54">
        <v>1028</v>
      </c>
      <c r="D181" s="54">
        <v>431</v>
      </c>
      <c r="E181" s="54"/>
      <c r="F181" s="79">
        <f t="shared" si="24"/>
        <v>431</v>
      </c>
      <c r="G181" s="79">
        <f t="shared" si="22"/>
        <v>597</v>
      </c>
      <c r="H181" s="54"/>
      <c r="I181" s="88"/>
      <c r="J181" s="54">
        <f t="shared" si="25"/>
        <v>1028</v>
      </c>
      <c r="K181" s="33"/>
    </row>
    <row r="182" spans="1:11" s="27" customFormat="1" ht="18" customHeight="1">
      <c r="A182" s="49">
        <v>512</v>
      </c>
      <c r="B182" s="60" t="s">
        <v>216</v>
      </c>
      <c r="C182" s="57">
        <v>5850</v>
      </c>
      <c r="D182" s="57">
        <f>D183+D184+D185+D186+D187+D188+D189+D190+D191+D192</f>
        <v>1246</v>
      </c>
      <c r="E182" s="57">
        <f>E184+E186+E187+E191+E192+E194</f>
        <v>1353</v>
      </c>
      <c r="F182" s="79">
        <f t="shared" si="24"/>
        <v>2599</v>
      </c>
      <c r="G182" s="79">
        <f t="shared" si="22"/>
        <v>3251</v>
      </c>
      <c r="H182" s="57">
        <f>H183+H184+H185+H186+H187+H188+H189+H190+H191+H192+H193+H194+H195+H196+H197</f>
        <v>0</v>
      </c>
      <c r="I182" s="89">
        <f>I183+I184+I185+I186+I187+I188+I189+I190+I191+I192+I193+I194+I195+I196+I197</f>
        <v>15200</v>
      </c>
      <c r="J182" s="57">
        <f t="shared" si="25"/>
        <v>21050</v>
      </c>
      <c r="K182" s="33"/>
    </row>
    <row r="183" spans="1:11" s="27" customFormat="1" ht="18" customHeight="1">
      <c r="A183" s="48">
        <v>512111</v>
      </c>
      <c r="B183" s="59" t="s">
        <v>217</v>
      </c>
      <c r="C183" s="54">
        <v>0</v>
      </c>
      <c r="D183" s="54">
        <v>28</v>
      </c>
      <c r="E183" s="54"/>
      <c r="F183" s="79">
        <f t="shared" si="24"/>
        <v>28</v>
      </c>
      <c r="G183" s="79">
        <f t="shared" si="22"/>
        <v>-28</v>
      </c>
      <c r="H183" s="55"/>
      <c r="I183" s="88"/>
      <c r="J183" s="54">
        <f aca="true" t="shared" si="26" ref="J183:J197">C183+I183</f>
        <v>0</v>
      </c>
      <c r="K183" s="33"/>
    </row>
    <row r="184" spans="1:11" s="27" customFormat="1" ht="18" customHeight="1">
      <c r="A184" s="48">
        <v>512211</v>
      </c>
      <c r="B184" s="59" t="s">
        <v>218</v>
      </c>
      <c r="C184" s="54">
        <v>492</v>
      </c>
      <c r="D184" s="54">
        <v>29</v>
      </c>
      <c r="E184" s="54">
        <v>58</v>
      </c>
      <c r="F184" s="79">
        <f t="shared" si="24"/>
        <v>87</v>
      </c>
      <c r="G184" s="79">
        <f t="shared" si="22"/>
        <v>405</v>
      </c>
      <c r="H184" s="55"/>
      <c r="I184" s="88"/>
      <c r="J184" s="54">
        <f t="shared" si="26"/>
        <v>492</v>
      </c>
      <c r="K184" s="33"/>
    </row>
    <row r="185" spans="1:11" s="27" customFormat="1" ht="18" customHeight="1">
      <c r="A185" s="48">
        <v>512212</v>
      </c>
      <c r="B185" s="59" t="s">
        <v>219</v>
      </c>
      <c r="C185" s="54">
        <v>260</v>
      </c>
      <c r="D185" s="54">
        <v>0</v>
      </c>
      <c r="E185" s="54"/>
      <c r="F185" s="79">
        <f t="shared" si="24"/>
        <v>0</v>
      </c>
      <c r="G185" s="79">
        <f t="shared" si="22"/>
        <v>260</v>
      </c>
      <c r="H185" s="55"/>
      <c r="I185" s="88">
        <v>-100</v>
      </c>
      <c r="J185" s="54">
        <f t="shared" si="26"/>
        <v>160</v>
      </c>
      <c r="K185" s="33"/>
    </row>
    <row r="186" spans="1:11" s="27" customFormat="1" ht="18" customHeight="1">
      <c r="A186" s="48">
        <v>512221</v>
      </c>
      <c r="B186" s="59" t="s">
        <v>220</v>
      </c>
      <c r="C186" s="54">
        <v>1139</v>
      </c>
      <c r="D186" s="54">
        <v>765</v>
      </c>
      <c r="E186" s="54">
        <v>498</v>
      </c>
      <c r="F186" s="79">
        <f t="shared" si="24"/>
        <v>1263</v>
      </c>
      <c r="G186" s="79">
        <f t="shared" si="22"/>
        <v>-124</v>
      </c>
      <c r="H186" s="55"/>
      <c r="I186" s="88">
        <v>300</v>
      </c>
      <c r="J186" s="54">
        <f t="shared" si="26"/>
        <v>1439</v>
      </c>
      <c r="K186" s="33"/>
    </row>
    <row r="187" spans="1:11" s="27" customFormat="1" ht="18" customHeight="1">
      <c r="A187" s="48">
        <v>512222</v>
      </c>
      <c r="B187" s="59" t="s">
        <v>221</v>
      </c>
      <c r="C187" s="54">
        <v>780</v>
      </c>
      <c r="D187" s="54">
        <v>0</v>
      </c>
      <c r="E187" s="54">
        <v>281</v>
      </c>
      <c r="F187" s="79">
        <f t="shared" si="24"/>
        <v>281</v>
      </c>
      <c r="G187" s="79">
        <f t="shared" si="22"/>
        <v>499</v>
      </c>
      <c r="H187" s="55"/>
      <c r="I187" s="88"/>
      <c r="J187" s="54">
        <f t="shared" si="26"/>
        <v>780</v>
      </c>
      <c r="K187" s="33"/>
    </row>
    <row r="188" spans="1:11" s="27" customFormat="1" ht="36" customHeight="1">
      <c r="A188" s="48">
        <v>512231</v>
      </c>
      <c r="B188" s="59" t="s">
        <v>222</v>
      </c>
      <c r="C188" s="54">
        <v>0</v>
      </c>
      <c r="D188" s="54">
        <v>0</v>
      </c>
      <c r="E188" s="54"/>
      <c r="F188" s="79">
        <f t="shared" si="24"/>
        <v>0</v>
      </c>
      <c r="G188" s="79">
        <f t="shared" si="22"/>
        <v>0</v>
      </c>
      <c r="H188" s="55"/>
      <c r="I188" s="88"/>
      <c r="J188" s="54">
        <f t="shared" si="26"/>
        <v>0</v>
      </c>
      <c r="K188" s="33"/>
    </row>
    <row r="189" spans="1:11" s="27" customFormat="1" ht="18" customHeight="1">
      <c r="A189" s="48">
        <v>512232</v>
      </c>
      <c r="B189" s="59" t="s">
        <v>223</v>
      </c>
      <c r="C189" s="54">
        <v>50</v>
      </c>
      <c r="D189" s="54">
        <v>0</v>
      </c>
      <c r="E189" s="54"/>
      <c r="F189" s="79">
        <f t="shared" si="24"/>
        <v>0</v>
      </c>
      <c r="G189" s="79">
        <f t="shared" si="22"/>
        <v>50</v>
      </c>
      <c r="H189" s="55"/>
      <c r="I189" s="88"/>
      <c r="J189" s="54">
        <f t="shared" si="26"/>
        <v>50</v>
      </c>
      <c r="K189" s="33"/>
    </row>
    <row r="190" spans="1:11" s="27" customFormat="1" ht="18" customHeight="1">
      <c r="A190" s="48">
        <v>512233</v>
      </c>
      <c r="B190" s="59" t="s">
        <v>224</v>
      </c>
      <c r="C190" s="54">
        <v>0</v>
      </c>
      <c r="D190" s="54">
        <v>0</v>
      </c>
      <c r="E190" s="54"/>
      <c r="F190" s="79">
        <f t="shared" si="24"/>
        <v>0</v>
      </c>
      <c r="G190" s="79">
        <f t="shared" si="22"/>
        <v>0</v>
      </c>
      <c r="H190" s="55"/>
      <c r="I190" s="88"/>
      <c r="J190" s="54">
        <f t="shared" si="26"/>
        <v>0</v>
      </c>
      <c r="K190" s="33"/>
    </row>
    <row r="191" spans="1:11" s="27" customFormat="1" ht="18" customHeight="1">
      <c r="A191" s="48">
        <v>512251</v>
      </c>
      <c r="B191" s="59" t="s">
        <v>225</v>
      </c>
      <c r="C191" s="54">
        <v>540</v>
      </c>
      <c r="D191" s="54">
        <v>289</v>
      </c>
      <c r="E191" s="54">
        <v>78</v>
      </c>
      <c r="F191" s="79">
        <f t="shared" si="24"/>
        <v>367</v>
      </c>
      <c r="G191" s="79">
        <f t="shared" si="22"/>
        <v>173</v>
      </c>
      <c r="H191" s="55"/>
      <c r="I191" s="88"/>
      <c r="J191" s="54">
        <f t="shared" si="26"/>
        <v>540</v>
      </c>
      <c r="K191" s="33"/>
    </row>
    <row r="192" spans="1:11" s="27" customFormat="1" ht="18" customHeight="1">
      <c r="A192" s="48">
        <v>5122511</v>
      </c>
      <c r="B192" s="62" t="s">
        <v>226</v>
      </c>
      <c r="C192" s="54">
        <v>589</v>
      </c>
      <c r="D192" s="54">
        <v>135</v>
      </c>
      <c r="E192" s="54">
        <v>323</v>
      </c>
      <c r="F192" s="79">
        <f t="shared" si="24"/>
        <v>458</v>
      </c>
      <c r="G192" s="79">
        <f t="shared" si="22"/>
        <v>131</v>
      </c>
      <c r="H192" s="55"/>
      <c r="I192" s="91"/>
      <c r="J192" s="54">
        <f t="shared" si="26"/>
        <v>589</v>
      </c>
      <c r="K192" s="33"/>
    </row>
    <row r="193" spans="1:11" s="27" customFormat="1" ht="18" customHeight="1">
      <c r="A193" s="48">
        <v>512411</v>
      </c>
      <c r="B193" s="62" t="s">
        <v>227</v>
      </c>
      <c r="C193" s="54">
        <v>240</v>
      </c>
      <c r="D193" s="54">
        <v>0</v>
      </c>
      <c r="E193" s="54"/>
      <c r="F193" s="79">
        <f t="shared" si="24"/>
        <v>0</v>
      </c>
      <c r="G193" s="79">
        <f aca="true" t="shared" si="27" ref="G193:G200">C193-F193</f>
        <v>240</v>
      </c>
      <c r="H193" s="55"/>
      <c r="I193" s="91"/>
      <c r="J193" s="54">
        <f t="shared" si="26"/>
        <v>240</v>
      </c>
      <c r="K193" s="33"/>
    </row>
    <row r="194" spans="1:11" s="27" customFormat="1" ht="18" customHeight="1">
      <c r="A194" s="48">
        <v>512511</v>
      </c>
      <c r="B194" s="59" t="s">
        <v>228</v>
      </c>
      <c r="C194" s="54">
        <v>200</v>
      </c>
      <c r="D194" s="54">
        <v>0</v>
      </c>
      <c r="E194" s="54">
        <v>115</v>
      </c>
      <c r="F194" s="79">
        <f t="shared" si="24"/>
        <v>115</v>
      </c>
      <c r="G194" s="79">
        <f t="shared" si="27"/>
        <v>85</v>
      </c>
      <c r="H194" s="55"/>
      <c r="I194" s="88">
        <v>15000</v>
      </c>
      <c r="J194" s="54">
        <f t="shared" si="26"/>
        <v>15200</v>
      </c>
      <c r="K194" s="33"/>
    </row>
    <row r="195" spans="1:11" s="28" customFormat="1" ht="18" customHeight="1">
      <c r="A195" s="48">
        <v>512521</v>
      </c>
      <c r="B195" s="59" t="s">
        <v>229</v>
      </c>
      <c r="C195" s="54">
        <v>960</v>
      </c>
      <c r="D195" s="54">
        <v>0</v>
      </c>
      <c r="E195" s="54"/>
      <c r="F195" s="79">
        <f t="shared" si="24"/>
        <v>0</v>
      </c>
      <c r="G195" s="79">
        <f t="shared" si="27"/>
        <v>960</v>
      </c>
      <c r="H195" s="55"/>
      <c r="I195" s="88"/>
      <c r="J195" s="54">
        <f t="shared" si="26"/>
        <v>960</v>
      </c>
      <c r="K195" s="33"/>
    </row>
    <row r="196" spans="1:11" s="27" customFormat="1" ht="18" customHeight="1">
      <c r="A196" s="48">
        <v>512531</v>
      </c>
      <c r="B196" s="61" t="s">
        <v>230</v>
      </c>
      <c r="C196" s="54">
        <v>300</v>
      </c>
      <c r="D196" s="54">
        <v>0</v>
      </c>
      <c r="E196" s="54"/>
      <c r="F196" s="79">
        <f t="shared" si="24"/>
        <v>0</v>
      </c>
      <c r="G196" s="79">
        <f t="shared" si="27"/>
        <v>300</v>
      </c>
      <c r="H196" s="55"/>
      <c r="I196" s="90"/>
      <c r="J196" s="54">
        <f t="shared" si="26"/>
        <v>300</v>
      </c>
      <c r="K196" s="33"/>
    </row>
    <row r="197" spans="1:11" s="27" customFormat="1" ht="18" customHeight="1">
      <c r="A197" s="48">
        <v>512811</v>
      </c>
      <c r="B197" s="61" t="s">
        <v>231</v>
      </c>
      <c r="C197" s="54">
        <v>300</v>
      </c>
      <c r="D197" s="54">
        <v>0</v>
      </c>
      <c r="E197" s="54"/>
      <c r="F197" s="79">
        <f t="shared" si="24"/>
        <v>0</v>
      </c>
      <c r="G197" s="79">
        <f t="shared" si="27"/>
        <v>300</v>
      </c>
      <c r="H197" s="55"/>
      <c r="I197" s="90"/>
      <c r="J197" s="54">
        <f t="shared" si="26"/>
        <v>300</v>
      </c>
      <c r="K197" s="33"/>
    </row>
    <row r="198" spans="1:11" s="29" customFormat="1" ht="19.5" customHeight="1">
      <c r="A198" s="49">
        <v>515</v>
      </c>
      <c r="B198" s="64" t="s">
        <v>232</v>
      </c>
      <c r="C198" s="57">
        <v>840</v>
      </c>
      <c r="D198" s="57">
        <v>0</v>
      </c>
      <c r="E198" s="57"/>
      <c r="F198" s="79">
        <f t="shared" si="24"/>
        <v>0</v>
      </c>
      <c r="G198" s="79">
        <f t="shared" si="27"/>
        <v>840</v>
      </c>
      <c r="H198" s="57">
        <f>H199</f>
        <v>0</v>
      </c>
      <c r="I198" s="93">
        <f>I199</f>
        <v>0</v>
      </c>
      <c r="J198" s="57">
        <f>C198+I198</f>
        <v>840</v>
      </c>
      <c r="K198" s="33"/>
    </row>
    <row r="199" spans="1:11" s="30" customFormat="1" ht="19.5" customHeight="1" thickBot="1">
      <c r="A199" s="76">
        <v>515111</v>
      </c>
      <c r="B199" s="80" t="s">
        <v>233</v>
      </c>
      <c r="C199" s="54">
        <v>840</v>
      </c>
      <c r="D199" s="54">
        <v>0</v>
      </c>
      <c r="E199" s="54"/>
      <c r="F199" s="79">
        <f t="shared" si="24"/>
        <v>0</v>
      </c>
      <c r="G199" s="79">
        <f t="shared" si="27"/>
        <v>840</v>
      </c>
      <c r="H199" s="55"/>
      <c r="I199" s="95"/>
      <c r="J199" s="54">
        <f>C199+I199</f>
        <v>840</v>
      </c>
      <c r="K199" s="33"/>
    </row>
    <row r="200" spans="1:11" s="30" customFormat="1" ht="31.5" customHeight="1" thickBot="1">
      <c r="A200" s="77"/>
      <c r="B200" s="81" t="s">
        <v>234</v>
      </c>
      <c r="C200" s="66">
        <v>3590380</v>
      </c>
      <c r="D200" s="66">
        <v>2511227</v>
      </c>
      <c r="E200" s="66" t="e">
        <f>E2+E178</f>
        <v>#REF!</v>
      </c>
      <c r="F200" s="79" t="e">
        <f t="shared" si="24"/>
        <v>#REF!</v>
      </c>
      <c r="G200" s="79" t="e">
        <f t="shared" si="27"/>
        <v>#REF!</v>
      </c>
      <c r="H200" s="66">
        <f>H2+H178</f>
        <v>73172</v>
      </c>
      <c r="I200" s="98" t="e">
        <f>I2+I178</f>
        <v>#VALUE!</v>
      </c>
      <c r="J200" s="57">
        <v>3594984</v>
      </c>
      <c r="K200" s="33"/>
    </row>
    <row r="201" spans="1:10" ht="18" customHeight="1">
      <c r="A201" s="31"/>
      <c r="B201" s="32"/>
      <c r="C201" s="35"/>
      <c r="D201" s="37">
        <v>0</v>
      </c>
      <c r="E201" s="37"/>
      <c r="F201" s="71"/>
      <c r="G201" s="71"/>
      <c r="H201" s="36"/>
      <c r="I201" s="96"/>
      <c r="J201" s="37"/>
    </row>
    <row r="202" spans="1:10" ht="18" customHeight="1">
      <c r="A202" s="31"/>
      <c r="B202" s="32"/>
      <c r="C202" s="35"/>
      <c r="D202" s="37"/>
      <c r="E202" s="37"/>
      <c r="F202" s="71"/>
      <c r="G202" s="71"/>
      <c r="H202" s="36"/>
      <c r="I202" s="96"/>
      <c r="J202" s="37"/>
    </row>
    <row r="203" spans="1:10" s="105" customFormat="1" ht="15">
      <c r="A203" s="103"/>
      <c r="B203" s="124"/>
      <c r="C203" s="124"/>
      <c r="D203" s="125"/>
      <c r="E203" s="125"/>
      <c r="F203" s="125"/>
      <c r="G203" s="125"/>
      <c r="H203" s="125"/>
      <c r="I203" s="125"/>
      <c r="J203" s="125"/>
    </row>
    <row r="204" spans="1:10" s="105" customFormat="1" ht="15">
      <c r="A204" s="103"/>
      <c r="B204" s="124"/>
      <c r="C204" s="124"/>
      <c r="D204" s="125"/>
      <c r="E204" s="125"/>
      <c r="F204" s="125"/>
      <c r="G204" s="125"/>
      <c r="H204" s="125"/>
      <c r="I204" s="125"/>
      <c r="J204" s="125"/>
    </row>
    <row r="205" spans="1:10" s="105" customFormat="1" ht="15.75" customHeight="1">
      <c r="A205" s="103"/>
      <c r="B205" s="106"/>
      <c r="C205" s="104"/>
      <c r="D205" s="107"/>
      <c r="E205" s="104"/>
      <c r="F205" s="104"/>
      <c r="G205" s="108"/>
      <c r="H205" s="104"/>
      <c r="I205" s="109"/>
      <c r="J205" s="109"/>
    </row>
    <row r="206" spans="1:10" s="105" customFormat="1" ht="15">
      <c r="A206" s="103"/>
      <c r="B206" s="126"/>
      <c r="C206" s="126"/>
      <c r="D206" s="125"/>
      <c r="E206" s="125"/>
      <c r="F206" s="125"/>
      <c r="G206" s="125"/>
      <c r="H206" s="125"/>
      <c r="I206" s="125"/>
      <c r="J206" s="125"/>
    </row>
    <row r="207" spans="1:10" s="105" customFormat="1" ht="18">
      <c r="A207" s="103"/>
      <c r="B207" s="110"/>
      <c r="C207" s="111"/>
      <c r="D207" s="112"/>
      <c r="E207" s="113"/>
      <c r="F207" s="114"/>
      <c r="G207" s="115"/>
      <c r="H207" s="115"/>
      <c r="I207" s="115"/>
      <c r="J207" s="115"/>
    </row>
    <row r="208" spans="1:9" ht="15" customHeight="1">
      <c r="A208" s="31"/>
      <c r="B208" s="32"/>
      <c r="C208" s="38"/>
      <c r="H208" s="39"/>
      <c r="I208" s="96"/>
    </row>
  </sheetData>
  <sheetProtection selectLockedCells="1" selectUnlockedCells="1"/>
  <mergeCells count="3">
    <mergeCell ref="B203:J203"/>
    <mergeCell ref="B204:J204"/>
    <mergeCell ref="B206:J206"/>
  </mergeCells>
  <printOptions/>
  <pageMargins left="0.7875" right="0.7875" top="1.025" bottom="1.025" header="0.7875" footer="0.7875"/>
  <pageSetup fitToHeight="0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 Obradovic</dc:creator>
  <cp:keywords/>
  <dc:description/>
  <cp:lastModifiedBy>Slavica Moric</cp:lastModifiedBy>
  <cp:lastPrinted>2020-12-17T13:29:15Z</cp:lastPrinted>
  <dcterms:created xsi:type="dcterms:W3CDTF">2020-07-29T11:59:39Z</dcterms:created>
  <dcterms:modified xsi:type="dcterms:W3CDTF">2021-01-08T10:54:10Z</dcterms:modified>
  <cp:category/>
  <cp:version/>
  <cp:contentType/>
  <cp:contentStatus/>
</cp:coreProperties>
</file>